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drawings/drawing17.xml" ContentType="application/vnd.openxmlformats-officedocument.drawing+xml"/>
  <Override PartName="/xl/drawings/drawing18.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315" windowWidth="9900" windowHeight="6120" tabRatio="634"/>
  </bookViews>
  <sheets>
    <sheet name="Indice" sheetId="2" r:id="rId1"/>
    <sheet name="Explicaciones" sheetId="39" state="hidden" r:id="rId2"/>
    <sheet name="C1 " sheetId="23" r:id="rId3"/>
    <sheet name="C2" sheetId="8" r:id="rId4"/>
    <sheet name="C3" sheetId="9" r:id="rId5"/>
    <sheet name="C4" sheetId="11" r:id="rId6"/>
    <sheet name="C5" sheetId="27" r:id="rId7"/>
    <sheet name="C6" sheetId="28" r:id="rId8"/>
    <sheet name="C7" sheetId="29" r:id="rId9"/>
    <sheet name="C8" sheetId="12" r:id="rId10"/>
    <sheet name="C9" sheetId="31" r:id="rId11"/>
    <sheet name="C10" sheetId="32" r:id="rId12"/>
    <sheet name="C11" sheetId="13" r:id="rId13"/>
    <sheet name="C12" sheetId="33" r:id="rId14"/>
    <sheet name="C13" sheetId="16" r:id="rId15"/>
    <sheet name="C14" sheetId="24" r:id="rId16"/>
    <sheet name="C15" sheetId="19" r:id="rId17"/>
    <sheet name="C16" sheetId="14" r:id="rId18"/>
    <sheet name="C17" sheetId="15" r:id="rId19"/>
    <sheet name="C18" sheetId="37" r:id="rId20"/>
    <sheet name="C19" sheetId="35" r:id="rId21"/>
    <sheet name="C20" sheetId="22" r:id="rId22"/>
    <sheet name="C21" sheetId="38" r:id="rId23"/>
  </sheets>
  <calcPr calcId="125725"/>
</workbook>
</file>

<file path=xl/calcChain.xml><?xml version="1.0" encoding="utf-8"?>
<calcChain xmlns="http://schemas.openxmlformats.org/spreadsheetml/2006/main">
  <c r="D7" i="35"/>
  <c r="E7"/>
  <c r="F7"/>
  <c r="G7"/>
  <c r="H7"/>
  <c r="C7"/>
  <c r="F40" i="12" l="1"/>
  <c r="G40"/>
  <c r="H40"/>
  <c r="I40"/>
  <c r="J40"/>
  <c r="E40"/>
  <c r="F23"/>
  <c r="G23"/>
  <c r="H23"/>
  <c r="I23"/>
  <c r="J23"/>
  <c r="E23"/>
  <c r="E22" s="1"/>
  <c r="F22"/>
  <c r="G22"/>
  <c r="H22"/>
  <c r="I22"/>
  <c r="J22"/>
  <c r="F41" i="11"/>
  <c r="G41"/>
  <c r="H41"/>
  <c r="I41"/>
  <c r="J41"/>
  <c r="E41"/>
  <c r="F24"/>
  <c r="G24"/>
  <c r="H24"/>
  <c r="I24"/>
  <c r="J24"/>
  <c r="E24"/>
  <c r="D10" i="35"/>
  <c r="E10"/>
  <c r="F10"/>
  <c r="G10"/>
  <c r="H10"/>
  <c r="C10"/>
  <c r="I8" i="33" l="1"/>
  <c r="H8"/>
  <c r="G8"/>
  <c r="F8"/>
  <c r="E8"/>
  <c r="D8"/>
  <c r="E19" i="32" l="1"/>
  <c r="F19"/>
  <c r="G19"/>
  <c r="H19"/>
  <c r="I19"/>
  <c r="D19"/>
  <c r="E14"/>
  <c r="F14"/>
  <c r="G14"/>
  <c r="H14"/>
  <c r="I14"/>
  <c r="D14"/>
  <c r="E8"/>
  <c r="E7" s="1"/>
  <c r="F8"/>
  <c r="F7" s="1"/>
  <c r="G8"/>
  <c r="G7" s="1"/>
  <c r="H8"/>
  <c r="H7" s="1"/>
  <c r="I8"/>
  <c r="I7" s="1"/>
  <c r="J19" s="1"/>
  <c r="D8"/>
  <c r="D7" s="1"/>
  <c r="J14"/>
  <c r="J8"/>
  <c r="E18" i="31"/>
  <c r="F18"/>
  <c r="G18"/>
  <c r="H18"/>
  <c r="I18"/>
  <c r="D18"/>
  <c r="I14"/>
  <c r="H14"/>
  <c r="G14"/>
  <c r="F14"/>
  <c r="E14"/>
  <c r="D14"/>
  <c r="I7"/>
  <c r="H7"/>
  <c r="G7"/>
  <c r="F7"/>
  <c r="E7"/>
  <c r="D7"/>
  <c r="E15" i="27"/>
  <c r="F15"/>
  <c r="G15"/>
  <c r="H15"/>
  <c r="I15"/>
  <c r="D15"/>
  <c r="E8"/>
  <c r="F8"/>
  <c r="G8"/>
  <c r="H8"/>
  <c r="I8"/>
  <c r="D8"/>
  <c r="F14" i="11"/>
  <c r="G14"/>
  <c r="H14"/>
  <c r="I14"/>
  <c r="J14"/>
  <c r="E14"/>
  <c r="E13" i="9"/>
  <c r="F13"/>
  <c r="G13"/>
  <c r="H13"/>
  <c r="I13"/>
  <c r="D13"/>
  <c r="I16"/>
  <c r="E16"/>
  <c r="F16"/>
  <c r="G16"/>
  <c r="H16"/>
  <c r="D16"/>
  <c r="D23" i="13"/>
  <c r="E23"/>
  <c r="F23"/>
  <c r="G23"/>
  <c r="H23"/>
  <c r="I23"/>
  <c r="J13" i="29"/>
  <c r="J8"/>
  <c r="J11" i="31" l="1"/>
  <c r="J9"/>
  <c r="J12"/>
  <c r="J10"/>
  <c r="J8"/>
  <c r="J19"/>
  <c r="J17"/>
  <c r="J15"/>
  <c r="J16"/>
  <c r="J20"/>
  <c r="J18"/>
  <c r="I24" i="32"/>
  <c r="J24" s="1"/>
  <c r="G24"/>
  <c r="E24"/>
  <c r="D24"/>
  <c r="H24"/>
  <c r="F24"/>
  <c r="J25" i="28"/>
  <c r="J20"/>
  <c r="J9"/>
  <c r="J21" i="27"/>
  <c r="J20"/>
  <c r="J19"/>
  <c r="J18"/>
  <c r="J17"/>
  <c r="J16"/>
  <c r="J13"/>
  <c r="J12"/>
  <c r="J11"/>
  <c r="J10"/>
  <c r="J9"/>
  <c r="J15" i="28" l="1"/>
  <c r="E14" i="19" l="1"/>
  <c r="F14"/>
  <c r="G14"/>
  <c r="H14"/>
  <c r="I14"/>
  <c r="D14"/>
  <c r="E8" i="24"/>
  <c r="F8"/>
  <c r="G8"/>
  <c r="H8"/>
  <c r="D8"/>
  <c r="F14" i="12" l="1"/>
  <c r="G14"/>
  <c r="H14"/>
  <c r="I14"/>
  <c r="J14"/>
  <c r="E14"/>
  <c r="I14" i="24" l="1"/>
  <c r="H14"/>
  <c r="G14"/>
  <c r="F14"/>
  <c r="E14"/>
  <c r="D14"/>
  <c r="E12" i="9"/>
  <c r="F12"/>
  <c r="G12"/>
  <c r="H12"/>
  <c r="I12"/>
  <c r="D12"/>
  <c r="E24"/>
  <c r="F24"/>
  <c r="G24"/>
  <c r="H24"/>
  <c r="I24"/>
  <c r="D24"/>
  <c r="D32" i="8"/>
  <c r="I32"/>
  <c r="H32"/>
  <c r="G32"/>
  <c r="F32"/>
  <c r="E32"/>
  <c r="I14"/>
  <c r="H14"/>
  <c r="G14"/>
  <c r="F14"/>
  <c r="E14"/>
  <c r="D14"/>
  <c r="I14" i="23"/>
  <c r="H14"/>
  <c r="G14"/>
  <c r="F14"/>
  <c r="E14"/>
  <c r="D14"/>
  <c r="I32" l="1"/>
  <c r="G32"/>
  <c r="E32"/>
  <c r="D32"/>
  <c r="H32"/>
  <c r="F32"/>
  <c r="G28" i="22"/>
  <c r="H28"/>
  <c r="I28"/>
  <c r="J28"/>
  <c r="K28"/>
  <c r="F28"/>
  <c r="G12" l="1"/>
  <c r="G14" s="1"/>
  <c r="G19" s="1"/>
  <c r="H12"/>
  <c r="H14" s="1"/>
  <c r="H19" s="1"/>
  <c r="I12"/>
  <c r="I14" s="1"/>
  <c r="I19" s="1"/>
  <c r="J12"/>
  <c r="J14" s="1"/>
  <c r="J19" s="1"/>
  <c r="K12"/>
  <c r="K14" s="1"/>
  <c r="K19" s="1"/>
  <c r="F12"/>
  <c r="F14" s="1"/>
  <c r="F19" s="1"/>
  <c r="I46" i="15"/>
  <c r="H46"/>
  <c r="G46"/>
  <c r="F46"/>
  <c r="E46"/>
  <c r="D46"/>
  <c r="E8"/>
  <c r="F8"/>
  <c r="G8"/>
  <c r="H8"/>
  <c r="I8"/>
  <c r="D8"/>
  <c r="E28"/>
  <c r="F28"/>
  <c r="G28"/>
  <c r="H28"/>
  <c r="I28"/>
  <c r="D28"/>
  <c r="K20" i="22" l="1"/>
  <c r="K22" s="1"/>
  <c r="K25"/>
  <c r="I20"/>
  <c r="I22" s="1"/>
  <c r="I25"/>
  <c r="G20"/>
  <c r="G22" s="1"/>
  <c r="G25"/>
  <c r="F20"/>
  <c r="F22" s="1"/>
  <c r="F25"/>
  <c r="J20"/>
  <c r="J22" s="1"/>
  <c r="J25"/>
  <c r="H20"/>
  <c r="H22" s="1"/>
  <c r="H25"/>
  <c r="F66" i="14"/>
  <c r="G66"/>
  <c r="H66"/>
  <c r="I66"/>
  <c r="J66"/>
  <c r="E66"/>
  <c r="F60" l="1"/>
  <c r="G60"/>
  <c r="H60"/>
  <c r="I60"/>
  <c r="J60"/>
  <c r="E60"/>
  <c r="F56"/>
  <c r="G56"/>
  <c r="H56"/>
  <c r="I56"/>
  <c r="J56"/>
  <c r="E56"/>
  <c r="I18" i="13" l="1"/>
  <c r="H18"/>
  <c r="G18"/>
  <c r="F18"/>
  <c r="E18"/>
  <c r="D18"/>
  <c r="E13"/>
  <c r="F13"/>
  <c r="G13"/>
  <c r="H13"/>
  <c r="I13"/>
  <c r="D13"/>
  <c r="E8" l="1"/>
  <c r="F8"/>
  <c r="G8"/>
  <c r="H8"/>
  <c r="I8"/>
  <c r="D8"/>
  <c r="I14" i="16" l="1"/>
  <c r="H14"/>
  <c r="G14"/>
  <c r="F14"/>
  <c r="E14"/>
  <c r="D14"/>
  <c r="J49" i="14"/>
  <c r="I49"/>
  <c r="H49"/>
  <c r="G49"/>
  <c r="F49"/>
  <c r="E49"/>
  <c r="J43"/>
  <c r="J42" s="1"/>
  <c r="I43"/>
  <c r="H43"/>
  <c r="H42" s="1"/>
  <c r="G43"/>
  <c r="F43"/>
  <c r="F42" s="1"/>
  <c r="E43"/>
  <c r="E42" s="1"/>
  <c r="J37"/>
  <c r="I37"/>
  <c r="H37"/>
  <c r="G37"/>
  <c r="F37"/>
  <c r="E37"/>
  <c r="J32"/>
  <c r="I32"/>
  <c r="H32"/>
  <c r="G32"/>
  <c r="F32"/>
  <c r="E32"/>
  <c r="J29"/>
  <c r="I29"/>
  <c r="H29"/>
  <c r="G29"/>
  <c r="F29"/>
  <c r="E29"/>
  <c r="J25"/>
  <c r="I25"/>
  <c r="H25"/>
  <c r="G25"/>
  <c r="F25"/>
  <c r="E25"/>
  <c r="J22"/>
  <c r="I22"/>
  <c r="H22"/>
  <c r="G22"/>
  <c r="F22"/>
  <c r="E22"/>
  <c r="J14"/>
  <c r="I14"/>
  <c r="H14"/>
  <c r="G14"/>
  <c r="F14"/>
  <c r="E14"/>
  <c r="J10"/>
  <c r="I10"/>
  <c r="H10"/>
  <c r="G10"/>
  <c r="F10"/>
  <c r="E10"/>
  <c r="J9"/>
  <c r="J8" s="1"/>
  <c r="I9"/>
  <c r="I8" s="1"/>
  <c r="H9"/>
  <c r="G9"/>
  <c r="G8" s="1"/>
  <c r="F9"/>
  <c r="F8" s="1"/>
  <c r="E9"/>
  <c r="E8" s="1"/>
  <c r="I42" l="1"/>
  <c r="G42"/>
  <c r="H8"/>
</calcChain>
</file>

<file path=xl/sharedStrings.xml><?xml version="1.0" encoding="utf-8"?>
<sst xmlns="http://schemas.openxmlformats.org/spreadsheetml/2006/main" count="907" uniqueCount="374">
  <si>
    <t>2001-2006</t>
  </si>
  <si>
    <t>(toneladas)</t>
  </si>
  <si>
    <t>Descripción</t>
  </si>
  <si>
    <t>Año</t>
  </si>
  <si>
    <t>Oferta</t>
  </si>
  <si>
    <t>Producción</t>
  </si>
  <si>
    <t>Utilización</t>
  </si>
  <si>
    <t>Consumo intermedio</t>
  </si>
  <si>
    <t>Consumo final</t>
  </si>
  <si>
    <t>Exportaciones</t>
  </si>
  <si>
    <t>Formación bruta de capital</t>
  </si>
  <si>
    <t>Asalariados</t>
  </si>
  <si>
    <t>Inventario de apertura</t>
  </si>
  <si>
    <t>Incrementos</t>
  </si>
  <si>
    <t>Reducciones</t>
  </si>
  <si>
    <t>Inventario de cierre</t>
  </si>
  <si>
    <t>Fuente: Serie 2001-2006 de la Cuenta Integrada del Bosque (CIB), Convenio Marco de Cooperación IARNA/URL-BANGUAT</t>
  </si>
  <si>
    <t>Bosque natural</t>
  </si>
  <si>
    <t>Bosque plantado</t>
  </si>
  <si>
    <t>Bosque en tierra forestal abierta</t>
  </si>
  <si>
    <t xml:space="preserve">Tala controlada </t>
  </si>
  <si>
    <t>Tala no controlada</t>
  </si>
  <si>
    <t>Pérdida por incendios</t>
  </si>
  <si>
    <t>Pérdida por plagas</t>
  </si>
  <si>
    <t>Muerte natural</t>
  </si>
  <si>
    <t>2001 - 2006</t>
  </si>
  <si>
    <t>( quetzales de cada año )</t>
  </si>
  <si>
    <t>Tala controlada</t>
  </si>
  <si>
    <t>Revalorización</t>
  </si>
  <si>
    <t>( t )</t>
  </si>
  <si>
    <t>( ha )</t>
  </si>
  <si>
    <t>Productos forestales maderables</t>
  </si>
  <si>
    <t>Troncos de madera</t>
  </si>
  <si>
    <t>Leña</t>
  </si>
  <si>
    <t>Puntal, trocilla, estacas, madera para carbón, poste y cerco</t>
  </si>
  <si>
    <t>Productos forestales no maderables</t>
  </si>
  <si>
    <t>Hule natural, chicle, chiquibul, gomas análogas y otras resinas</t>
  </si>
  <si>
    <t>Ocote, carbón y corcho crudo en plancha</t>
  </si>
  <si>
    <t>Animales silvestres y sus productos</t>
  </si>
  <si>
    <t>Aves</t>
  </si>
  <si>
    <t>Reptiles</t>
  </si>
  <si>
    <t>Mamíferos</t>
  </si>
  <si>
    <t>Servicios forestales</t>
  </si>
  <si>
    <t>Servicio de turismo a los bosques de Guatemala (connacionales)</t>
  </si>
  <si>
    <t>Servicio de turismo a los bosques de Guatemala (extranjeros)</t>
  </si>
  <si>
    <t>Industria secundaria</t>
  </si>
  <si>
    <t>Madera aserrada, muebles y productos de madera</t>
  </si>
  <si>
    <t>Desperdicios de la corta</t>
  </si>
  <si>
    <t>Aserrín, desperdicios y desechos de madera</t>
  </si>
  <si>
    <t xml:space="preserve">Oferta </t>
  </si>
  <si>
    <t>Plantas silvestres y sus productos</t>
  </si>
  <si>
    <t xml:space="preserve">Desperdicios de la madera </t>
  </si>
  <si>
    <t>Importación</t>
  </si>
  <si>
    <t>Impuestos netos de subsidios</t>
  </si>
  <si>
    <t>Industria primaria</t>
  </si>
  <si>
    <t>Caza ordinaria y  actividades de servicios conexas</t>
  </si>
  <si>
    <t>Silvicultura</t>
  </si>
  <si>
    <t>Industrias manufactureras</t>
  </si>
  <si>
    <t>Aserrado y acepilladura de madera</t>
  </si>
  <si>
    <t>Fabricación de papel y productos de papel</t>
  </si>
  <si>
    <t xml:space="preserve">Actividades de edición e impresión de papel y cartón </t>
  </si>
  <si>
    <t>Fabricación de muebles</t>
  </si>
  <si>
    <t>Otras industrias manufactureras n.c.p.</t>
  </si>
  <si>
    <t>Otros productores de mercado</t>
  </si>
  <si>
    <t>Uso final propio</t>
  </si>
  <si>
    <t>No de mercado</t>
  </si>
  <si>
    <t>Margenes</t>
  </si>
  <si>
    <t>Reciclamiento</t>
  </si>
  <si>
    <t>Exportación</t>
  </si>
  <si>
    <t>Formación de capital</t>
  </si>
  <si>
    <t>Residuos dejados al ambiente</t>
  </si>
  <si>
    <t>Secuestro en inventario de apertura</t>
  </si>
  <si>
    <t>Captura</t>
  </si>
  <si>
    <t>Disminuciones por reducción del activo</t>
  </si>
  <si>
    <t>Secuestro en inventario de cierre</t>
  </si>
  <si>
    <t>Valor agregado bruto del bosque</t>
  </si>
  <si>
    <t>Impuestos pagados netos de subsidios</t>
  </si>
  <si>
    <t>Producto Interno Bruto</t>
  </si>
  <si>
    <t>(PIB)</t>
  </si>
  <si>
    <t>(A)</t>
  </si>
  <si>
    <t>(B)</t>
  </si>
  <si>
    <t>Costos ambientales de la actividad</t>
  </si>
  <si>
    <t>Personal ocupado (personas)</t>
  </si>
  <si>
    <t>Trabajadores por cuenta propia</t>
  </si>
  <si>
    <t>Empleadores, patronos y no remunerados directos</t>
  </si>
  <si>
    <t>(hectáreas)</t>
  </si>
  <si>
    <t xml:space="preserve"> 2001-2006</t>
  </si>
  <si>
    <t>Protegida</t>
  </si>
  <si>
    <t>No protegida</t>
  </si>
  <si>
    <t>(metros cúbicos)</t>
  </si>
  <si>
    <t>(quetzales de cada año)</t>
  </si>
  <si>
    <t>Cuadro de oferta y utilización monetario por producto</t>
  </si>
  <si>
    <t>Unidad</t>
  </si>
  <si>
    <r>
      <t>(m</t>
    </r>
    <r>
      <rPr>
        <vertAlign val="superscript"/>
        <sz val="10"/>
        <color indexed="8"/>
        <rFont val="Arial Narrow"/>
        <family val="2"/>
      </rPr>
      <t>3</t>
    </r>
    <r>
      <rPr>
        <sz val="10"/>
        <color indexed="8"/>
        <rFont val="Arial Narrow"/>
        <family val="2"/>
      </rPr>
      <t>)</t>
    </r>
  </si>
  <si>
    <r>
      <t>(m</t>
    </r>
    <r>
      <rPr>
        <b/>
        <vertAlign val="superscript"/>
        <sz val="10"/>
        <color indexed="8"/>
        <rFont val="Arial Narrow"/>
        <family val="2"/>
      </rPr>
      <t>3</t>
    </r>
    <r>
      <rPr>
        <b/>
        <sz val="10"/>
        <color indexed="8"/>
        <rFont val="Arial Narrow"/>
        <family val="2"/>
      </rPr>
      <t>)</t>
    </r>
  </si>
  <si>
    <t>(individuos)</t>
  </si>
  <si>
    <t>(+)</t>
  </si>
  <si>
    <t>(-)</t>
  </si>
  <si>
    <t>(=)</t>
  </si>
  <si>
    <t>Cuadro de oferta y utilización monetario por actividad económica</t>
  </si>
  <si>
    <t xml:space="preserve">Producto Interno Bruto ajustado ambientalmente </t>
  </si>
  <si>
    <t>Cuenta de activos de la CIB:</t>
  </si>
  <si>
    <t>Cuenta de flujos de la CIB:</t>
  </si>
  <si>
    <t>Cuenta de agregados de la CIB:</t>
  </si>
  <si>
    <t>(DAF)</t>
  </si>
  <si>
    <t>Fabricación de productos de madera, corcho, paja y m. trenzables</t>
  </si>
  <si>
    <t>(PIBF)</t>
  </si>
  <si>
    <t>(A-B)</t>
  </si>
  <si>
    <t>Contribución de la silvicultura según el SCN</t>
  </si>
  <si>
    <t>Diferencia entre A y B</t>
  </si>
  <si>
    <t>Contribución del sector al PIB</t>
  </si>
  <si>
    <t>(DAF/PIBF)</t>
  </si>
  <si>
    <t>(PIB-DAF)/PIB</t>
  </si>
  <si>
    <t>(quetzales y personas)</t>
  </si>
  <si>
    <t>Evaluación (quetzales de cada año y porcentajes)</t>
  </si>
  <si>
    <t>PIB ajustado por agotamiento del activo</t>
  </si>
  <si>
    <t>Cuenta de flujos de la CIB: Cuadro de oferta y utilización monetario por producto</t>
  </si>
  <si>
    <t>Cuenta de flujos de la CIB: Cuadro de oferta y utilización monetario por actividad económica</t>
  </si>
  <si>
    <t>Cuadro 1</t>
  </si>
  <si>
    <t>Cuadro 2</t>
  </si>
  <si>
    <t>Cuadro 3</t>
  </si>
  <si>
    <t>Cuadro 4</t>
  </si>
  <si>
    <t>Cuadro 5</t>
  </si>
  <si>
    <t>Cuadro 6</t>
  </si>
  <si>
    <t>Cuadro 7</t>
  </si>
  <si>
    <t>Cuadro 8</t>
  </si>
  <si>
    <t>Cuadro 9</t>
  </si>
  <si>
    <t>Cambios</t>
  </si>
  <si>
    <t>Papel y productos de papel</t>
  </si>
  <si>
    <t>Artículos de corcho y otras artesanías</t>
  </si>
  <si>
    <t>Ambiente natural</t>
  </si>
  <si>
    <t>Papel periódico, envases, productos de impresión y cartón</t>
  </si>
  <si>
    <t>Índice de depreciación de los activos forestales</t>
  </si>
  <si>
    <t>Cambios netos</t>
  </si>
  <si>
    <t>Producto interno bruto del bosque (quetzales de cada año)</t>
  </si>
  <si>
    <t>Valor agregado neto del bosque (PIB del Bosque)</t>
  </si>
  <si>
    <t>PIB del Bosque</t>
  </si>
  <si>
    <t>Balance físico de la tierra forestal por tipo de activo</t>
  </si>
  <si>
    <t>Balance físico de la tierra forestal por clasificación de superficie</t>
  </si>
  <si>
    <t>Bosque abierto</t>
  </si>
  <si>
    <t>Cuenta de activos de la CIB: Balance físico de la tierra forestal por tipo de activo</t>
  </si>
  <si>
    <t>Cuenta de activos de la CIB: Balance físico de la tierra forestal por clasificación de superficie</t>
  </si>
  <si>
    <t>Cambios de superficie</t>
  </si>
  <si>
    <t>Áreas afectadas por incendios</t>
  </si>
  <si>
    <t>Crecimientos ( + )</t>
  </si>
  <si>
    <t>Plantaciones ( + )</t>
  </si>
  <si>
    <t>Aprovechamientos ( - )</t>
  </si>
  <si>
    <t>Otros cambios ( - )</t>
  </si>
  <si>
    <t xml:space="preserve">Protección de litorales </t>
  </si>
  <si>
    <t>Protección del suelo contra la erosión</t>
  </si>
  <si>
    <t>Protección contra deslaves</t>
  </si>
  <si>
    <t>Producción primaria</t>
  </si>
  <si>
    <t>Áreas afectadas por otras extracciones</t>
  </si>
  <si>
    <t>Otras extracciones</t>
  </si>
  <si>
    <t>Protección contra erosión</t>
  </si>
  <si>
    <t>Protección de litorales</t>
  </si>
  <si>
    <t>Cuadro 11</t>
  </si>
  <si>
    <t>Cuadro 10</t>
  </si>
  <si>
    <t xml:space="preserve">Regreso al menú </t>
  </si>
  <si>
    <t>(Metros cúbicos)</t>
  </si>
  <si>
    <t>%</t>
  </si>
  <si>
    <t xml:space="preserve">Reducción total </t>
  </si>
  <si>
    <t>Coníferas</t>
  </si>
  <si>
    <t>Latifoliadas</t>
  </si>
  <si>
    <t>Mixtos</t>
  </si>
  <si>
    <t>Manglares</t>
  </si>
  <si>
    <t>Estructura de la reducción</t>
  </si>
  <si>
    <t>Pérdida por muerte natural</t>
  </si>
  <si>
    <t xml:space="preserve">Aprovechamientos </t>
  </si>
  <si>
    <t>Extracción neta</t>
  </si>
  <si>
    <t>Aprovechamientos</t>
  </si>
  <si>
    <t>Tala</t>
  </si>
  <si>
    <t>Conífera</t>
  </si>
  <si>
    <t>Latifoliada</t>
  </si>
  <si>
    <t>Mixto</t>
  </si>
  <si>
    <t>Manglar</t>
  </si>
  <si>
    <t>Cuadro 12</t>
  </si>
  <si>
    <t>Cuadro 13</t>
  </si>
  <si>
    <t>Cuadro 14</t>
  </si>
  <si>
    <t>Controlados</t>
  </si>
  <si>
    <t>No controlados</t>
  </si>
  <si>
    <t>Aprovechamientos netos ( - )</t>
  </si>
  <si>
    <t>Arbustales</t>
  </si>
  <si>
    <t>(quetzales)</t>
  </si>
  <si>
    <t>Contribución del bosque según la CIB</t>
  </si>
  <si>
    <t>Activos físicos</t>
  </si>
  <si>
    <t>Tierra forestal</t>
  </si>
  <si>
    <t>Variación del activo</t>
  </si>
  <si>
    <r>
      <t>Otros cambios</t>
    </r>
    <r>
      <rPr>
        <b/>
        <vertAlign val="superscript"/>
        <sz val="10"/>
        <color theme="1"/>
        <rFont val="Arial Narrow"/>
        <family val="2"/>
      </rPr>
      <t>1/</t>
    </r>
  </si>
  <si>
    <t>Activos monetarios</t>
  </si>
  <si>
    <r>
      <t>Variación del activo</t>
    </r>
    <r>
      <rPr>
        <b/>
        <vertAlign val="superscript"/>
        <sz val="10"/>
        <rFont val="Arial Narrow"/>
        <family val="2"/>
      </rPr>
      <t>1/</t>
    </r>
  </si>
  <si>
    <t>% en 2006</t>
  </si>
  <si>
    <t>Volumen forestal</t>
  </si>
  <si>
    <t>Cuenta de activos de la CIB: Balance físico de la tierra forestal por condición del activo</t>
  </si>
  <si>
    <t>Cuenta de activos de la CIB: Balance físico del volumen forestal por tipo de activo</t>
  </si>
  <si>
    <t>Cuenta de activos de la CIB: Balance monetario del volumen forestal por tipo de activo</t>
  </si>
  <si>
    <t>Estructura de los aprovechamientos del volumen forestal por especie</t>
  </si>
  <si>
    <t>Cuenta de activos de la CIB: Estructura de los aprovechamientos del volumen forestal por especie</t>
  </si>
  <si>
    <t>Balance físico de la tierra forestal por condición del activo</t>
  </si>
  <si>
    <t>Balance físico del volumen forestal por tipo de activo</t>
  </si>
  <si>
    <t>Estructura de la reducción del volumen forestal por especie</t>
  </si>
  <si>
    <t>Cuenta de activos de la CIB: Estructura de la reducción del volumen forestal por especie</t>
  </si>
  <si>
    <t xml:space="preserve">Estructura de los aprovechamientos del volumen forestal por especie </t>
  </si>
  <si>
    <t>Cuenta de activos de la CIB: Aprovechamientos del volumen forestal controlados y no controlados</t>
  </si>
  <si>
    <t>Aprovechamientos del volumen forestal controlados y no controlados</t>
  </si>
  <si>
    <t>Balance monetario del volumen forestal por tipo de activo</t>
  </si>
  <si>
    <t>Flujos físicos</t>
  </si>
  <si>
    <t>(metros cúbicos, individuos)</t>
  </si>
  <si>
    <t>Desperdicios de madera</t>
  </si>
  <si>
    <t>Plantas silvestres y sus productos 1/</t>
  </si>
  <si>
    <t>Productos forestales que intervinieron en la actividad económica durante el periodo</t>
  </si>
  <si>
    <t>Cuenta de flujos de la CIB: Productos forestales que intervinieron en la actividad económica durante el periodo</t>
  </si>
  <si>
    <t>Cuenta de flujos de la CIB: Servicios forestales con y sin mercado durante el periodo</t>
  </si>
  <si>
    <t>Servicios forestales con y sin mercado durante el periodo</t>
  </si>
  <si>
    <t>Servicios forestales con mercado</t>
  </si>
  <si>
    <t>Servicios forestales sin mercado</t>
  </si>
  <si>
    <t>Protección de zonas de recarga hídrica</t>
  </si>
  <si>
    <t>Balance físico de los servicios forestales de protección</t>
  </si>
  <si>
    <t>Servicio de fijación de dióxido de carbono equivalente en la biomasa forestal arriba del suelo, por tipo de activo</t>
  </si>
  <si>
    <t>Captura de dióxido de carbono equivalente</t>
  </si>
  <si>
    <t>Secuestro de dióxido de carbono equivalente arriba del suelo</t>
  </si>
  <si>
    <t>Cuenta de flujos de la CIB: Servicio de fijación de dióxido de carbono equivalente  en la biomasa forestal arriba del suelo, por tipo de activo</t>
  </si>
  <si>
    <t>Cuenta de flujos de la CIB: Balance físico de los servicios forestales de protección</t>
  </si>
  <si>
    <t>Flujos monetarios</t>
  </si>
  <si>
    <t>Gastos de protección forestal</t>
  </si>
  <si>
    <t>Otros sectores</t>
  </si>
  <si>
    <t>Ejecución presupuestaria institucional</t>
  </si>
  <si>
    <t>Consejo Nacional de Áreas Protegidas</t>
  </si>
  <si>
    <t>Instituto Nacional de Bosques</t>
  </si>
  <si>
    <t>Programa de Incentivos Forestales</t>
  </si>
  <si>
    <t>Valor monetario de la fijación de dióxido de carbono equivalente en los bosques, por tipo de activo</t>
  </si>
  <si>
    <t>Cuenta de flujos de la CIB: Valor monetario de la fijación de dióxido de carbono equivalente en los bosques, por tipo de activo</t>
  </si>
  <si>
    <t>Cuadro 15</t>
  </si>
  <si>
    <t>Cuadro 16</t>
  </si>
  <si>
    <t>Cuadro 17</t>
  </si>
  <si>
    <t>Cuadro 19</t>
  </si>
  <si>
    <t>Gastos y transacciones de protección forestal en el periodo</t>
  </si>
  <si>
    <t>Cuenta de Gastos de protección forestal de la CIB: Gastos y transacciones de protección forestal en el periodo</t>
  </si>
  <si>
    <t>Cuenta de flujos de la CIB: Cuadro de oferta y utilización detallado, año 2006</t>
  </si>
  <si>
    <t>Cuadro  20</t>
  </si>
  <si>
    <t>Contribución del bosque al PIB</t>
  </si>
  <si>
    <t>Cuenta de agregados de la CIB: Contribución del sector forestal al PIB</t>
  </si>
  <si>
    <t>Productos</t>
  </si>
  <si>
    <t>Producción de mercado</t>
  </si>
  <si>
    <t>Producción no de mercado</t>
  </si>
  <si>
    <t>Producción para uso final propio</t>
  </si>
  <si>
    <t>Producción total</t>
  </si>
  <si>
    <t>Importaciones de bienes</t>
  </si>
  <si>
    <t>Total oferta a precios básicos</t>
  </si>
  <si>
    <t>Impuestos netos de subvenciones</t>
  </si>
  <si>
    <t>Oferta total</t>
  </si>
  <si>
    <t>Oferta (precios básicos)</t>
  </si>
  <si>
    <t>Troncos</t>
  </si>
  <si>
    <t>Otros tipos de madera sin elaborar</t>
  </si>
  <si>
    <t>Chicle y chiquibul</t>
  </si>
  <si>
    <t>Otras gomas y productos silvícolas</t>
  </si>
  <si>
    <t>Plantas silvestres</t>
  </si>
  <si>
    <t>Servicios de turismo a los bosques</t>
  </si>
  <si>
    <t>Madera aserrada</t>
  </si>
  <si>
    <t>Madera aserrada o cortada</t>
  </si>
  <si>
    <t>Productos de madera no muebles</t>
  </si>
  <si>
    <t>Muebles de madera</t>
  </si>
  <si>
    <t>Papel y productos</t>
  </si>
  <si>
    <t>Envases de papel y cartón</t>
  </si>
  <si>
    <t>Productos de la edición e impresión</t>
  </si>
  <si>
    <t>Instrumentos musicales de madera</t>
  </si>
  <si>
    <t>Juguetes de madera</t>
  </si>
  <si>
    <t>Artículos de corcho, paja y trenzables</t>
  </si>
  <si>
    <t>Manufacturas de madera</t>
  </si>
  <si>
    <t>Desperdicios de la madera</t>
  </si>
  <si>
    <t>Consumo intermedio total</t>
  </si>
  <si>
    <t>Exportaciones de bienes y servicios</t>
  </si>
  <si>
    <t>Formación bruta de capital fijo</t>
  </si>
  <si>
    <t>Variación de existencias</t>
  </si>
  <si>
    <t>Utilización total</t>
  </si>
  <si>
    <t>Utilización (precios de comprador)</t>
  </si>
  <si>
    <t>Puntal</t>
  </si>
  <si>
    <t>Cuadro 18</t>
  </si>
  <si>
    <t>Cuadro de oferta y utilización detallado</t>
  </si>
  <si>
    <t>Año 2006</t>
  </si>
  <si>
    <t>Actividades</t>
  </si>
  <si>
    <t xml:space="preserve">   Insumos</t>
  </si>
  <si>
    <t>Abonos y plaguicidas</t>
  </si>
  <si>
    <t>Aceites y grasas lubricantes</t>
  </si>
  <si>
    <t>Equipo de transporte</t>
  </si>
  <si>
    <t>Gasolina</t>
  </si>
  <si>
    <t>Otros artículos manufacturados no de madera</t>
  </si>
  <si>
    <t>Otros productos metálicos</t>
  </si>
  <si>
    <t>Productos de plástico</t>
  </si>
  <si>
    <t>Servicios de almacenamiento</t>
  </si>
  <si>
    <t>Servicios de intermediación financiera</t>
  </si>
  <si>
    <t>Servicios de transporte de carga por carretera</t>
  </si>
  <si>
    <t>Insumos de otras industrias</t>
  </si>
  <si>
    <t>De mercado</t>
  </si>
  <si>
    <t>Primario maduro</t>
  </si>
  <si>
    <t>Secundario avanzado</t>
  </si>
  <si>
    <t>Secundario joven</t>
  </si>
  <si>
    <t>Joven</t>
  </si>
  <si>
    <t>Arbustal</t>
  </si>
  <si>
    <t>Arbustos</t>
  </si>
  <si>
    <t>Cuadro 21</t>
  </si>
  <si>
    <t>Status económico de la tierra forestal en Guatemala</t>
  </si>
  <si>
    <t>Disponible para el suministro de madera</t>
  </si>
  <si>
    <t>No disponible para el suministro de madera</t>
  </si>
  <si>
    <t>Clasificación</t>
  </si>
  <si>
    <t>Resultados específicos</t>
  </si>
  <si>
    <t>Cuenta de activos de la CIB: Status económico de la tierra forestal en Guatemala, año 2006</t>
  </si>
  <si>
    <t>General</t>
  </si>
  <si>
    <t>La cuenta integrada del bosque es una contabilidad extendida de los bienes y servicios del bosque, que complementa la información recopilada por el BANGUAT dentro de los registros económicos contables del SCN93. Permite establecer la verdadera contribución del sector en la economía del país y por consiguiente permite ajustar ambientalmente la información económica registrada de la silvicultura. La CIB está dividida en cuatro cuentas: Activos; Flujos; Gastos de protección y Variables macroeconómicas. Tanto los activos como los flujos se calculan en dos tipos de cuentas: 1. Cuentas físicas y 2. Cuentas monetarias. En cada cuenta se proporcionan cuadros estadísticos de balance, en donde se observa el comportamiento del recurso al inicio y al final del periodo de contabilidad y los cambios que determinan este comportamiento.</t>
  </si>
  <si>
    <t>El balance físico de la tierra forestal por tipo de activo, informa de la extensión del activo tierra forestal en sus cuatro divisiones: Bosque natural, plantado, abierto y arbustales. El bosque natural es aquel que se formó sin intervención humana o por lo menos no ha tenido dicha intervención en los últimos 75 años. El bosque plantado, por el contrario es cultivado ya sea con intenciones de conservación o producción. El bosque abierto es aquel que comparte parcialmente usos agrícolas o ganaderos, incluso ambientes urbanos. La variación del activo es el resultado de los incrementos (plantaciones o sucesión secundaria) y las reducciones (cambios de uso) que se dan en cada tipo de bosque. Como resultado de estas modificaciones, cambia el inventario de cierre, lo que indica el impacto de estas acciones sobre el nivel del activo.</t>
  </si>
  <si>
    <t>El balance físico de la tierra forestal por clasificación de superficie, informa de la extensión del activo tierra forestal en sus cuatro divisiones: Con bosque, sin bosque, abierta y arbustiva. La tierra forestal con bosque está dotada de árboles con alturas mayores a 5 metros, mientras que sin bosque se refiere a la tierra forestal dotada de árboles que no han alcanzado los 5 metros de altura. La tierra forestal abierta está dotada de árboles mayores de 5 metros que comparten parcialmente usos agrícolas o ganaderos, incluso ambientes urbanos. La variación de existencias de la tierra forestal es el resultado de los incrementos (plantaciones o sucesión secundaria) y las reducciones (cambios de uso) que se dan tanto en áreas protegidas como no protegidas. Como resultado de estas modificaciones, cambia el inventario de cierre, lo que indica el impacto de estas acciones sobre el nivel del activo.</t>
  </si>
  <si>
    <t>El balance físico de la superficie de tierra forestal por condición del activo, informa de la extensión del activo tierra forestal en sus dos divisiones: protegido y no protegido. El balance es coincidente con el cuadro 2 con la única diferencia de su ubicación geográfica dentro del Sistema Guatemalteco de Áreas Protegidas. Se consideran áreas protegidas aquellas que cuentan con una delimitación geográfica establecida por la legislación guatemalteca. No incluye aquellas áreas que están siendo protegidas pero que no cuentan con un documento legal que autorice dichos fines. La variación de la tierra forestal protegida o no protegida son el resultado de los incrementos (plantaciones o sucesión secundaria) y las reducciones (cambios de uso) que se dan únicamente en dichas áreas. Como resultado de estas modificaciones, cambia el inventario de cierre, lo que indica el impacto de estas acciones sobre el nivel del activo.</t>
  </si>
  <si>
    <t>Cuadro 4, 5, 6, 7</t>
  </si>
  <si>
    <t>El balance físico del volumen forestal permite establecer los cambios en el inventario inicial que se realizaron durante el periodo de la contabilidad. El volumen de madera en pie corresponde al bosque natural y al bosque plantado, así como al bosque que se encuentra en la tierra forestal abierta y el volumen en los arbustales (árboles y arbustos). Diferente al tratamiento de la tierra forestal, el volumen debe considerar los crecimientos de las especies, los aprovechamientos y otras acciones que modifican el nivel del activo, tales como incendios, muerte natural, tala selectiva, raleos y otros. Las plantaciones que incrementan inmediatamente la extensión de la tierra forestal, no afectan de igual forma el volumen de madera en pie, hasta que hayan pasado en promedio 15 años. En los cuadros 5, 6 y 7  se hace un análisis específico de las reducciones.</t>
  </si>
  <si>
    <t>Cuadro 8, 9, 10</t>
  </si>
  <si>
    <t>El balance del valor monetario del volumen forestal es el correspondiente valor en quetzales de cada año, que le corresponde a los diferentes volumenes establecidos para el bosque natural y plantado, así como la valoración económica de la madera establecida en la tierra forestal abierta y los arbustales. Merece especial atención el valor de la revalorización, que representa la modificación del valor del dinero al final del periodo de la contabilidad, sea este producto de la inflación o de otras variaciones financieras. Este ajuste permite un nuevo valor monetario al final del periodo de contabilidad para un mismo nivel de volumen. Los cuadros 9 y 10 hacen un análisis monetario de las reducciones.</t>
  </si>
  <si>
    <t>Cuadro 11, 12</t>
  </si>
  <si>
    <t>Entre los productos que intervinieron en la actividad económica se incluyen aquellos que se han registrado inicialmente en el Sistema de Cuentas Nacionales, pero la CIB adiciona aquellos productos que no fueron considerados. Los registros de este cuadro representan el objetivo de la CIB, que intenta determinar la verdadera participación del bosque en la economía de Guatemala, así como una comparación más certera de la cantidad de productos forestales maderables, no maderables y servicios que están siendo aprovechados por la sociedad. En el cuadro 12 se han separado aquellos servicios que aún no cuentan con un mercado, pero esto no significa que exista ausencia de su aprovechamiento en términos físicos.</t>
  </si>
  <si>
    <r>
      <t>La fijación de dióxido de carbono equivalente en los bosques de la República de Guatemala debe interpretarse en dos vías. El inventario inicial informa del valor del CO</t>
    </r>
    <r>
      <rPr>
        <vertAlign val="subscript"/>
        <sz val="10"/>
        <color theme="1"/>
        <rFont val="Arial Narrow"/>
        <family val="2"/>
      </rPr>
      <t>2</t>
    </r>
    <r>
      <rPr>
        <sz val="10"/>
        <color theme="1"/>
        <rFont val="Arial Narrow"/>
        <family val="2"/>
      </rPr>
      <t xml:space="preserve"> equivalente, secuestrado en la masa forestal arriba del suelo, mientras que los incrementos reportan la captura para el periodo que se contabiliza. El caso de las reducciones en el secuestro de dióxido de carbono se refieren al equivalente debido a las reducciones en el volumen de madera en pie, sin embago debe aclararse que, el CO</t>
    </r>
    <r>
      <rPr>
        <vertAlign val="subscript"/>
        <sz val="10"/>
        <color theme="1"/>
        <rFont val="Arial Narrow"/>
        <family val="2"/>
      </rPr>
      <t xml:space="preserve">2 </t>
    </r>
    <r>
      <rPr>
        <sz val="10"/>
        <color theme="1"/>
        <rFont val="Arial Narrow"/>
        <family val="2"/>
      </rPr>
      <t>de los aprovechamientos seguirá secuestrado en el volumen de madera que llega a la industria secundaria, no ocurre lo mismo en el caso de la leña, que al final es liberado al momento de su incineración. Similar interpretación se hace de las reducciones aplicadas en la tierra forestal como consecuencia de los incendios. Se hace la consideración que el CO</t>
    </r>
    <r>
      <rPr>
        <vertAlign val="subscript"/>
        <sz val="10"/>
        <color theme="1"/>
        <rFont val="Arial Narrow"/>
        <family val="2"/>
      </rPr>
      <t>2</t>
    </r>
    <r>
      <rPr>
        <sz val="10"/>
        <color theme="1"/>
        <rFont val="Arial Narrow"/>
        <family val="2"/>
      </rPr>
      <t xml:space="preserve"> es equivalente porque representa la cantidad de CO</t>
    </r>
    <r>
      <rPr>
        <vertAlign val="subscript"/>
        <sz val="10"/>
        <color theme="1"/>
        <rFont val="Arial Narrow"/>
        <family val="2"/>
      </rPr>
      <t>2</t>
    </r>
    <r>
      <rPr>
        <sz val="10"/>
        <color theme="1"/>
        <rFont val="Arial Narrow"/>
        <family val="2"/>
      </rPr>
      <t xml:space="preserve"> capturada del ambiente y transformada en carbono, que es efectivamente lo que se encuentra almacenado en la biomasa forestal arriba del suelo.</t>
    </r>
  </si>
  <si>
    <t>El balance de los servicios forestales de protección informa de la extensión del bosque que se encuentra prestando tales servicios. Los cambios de superficie repercuten en la prestación del servicio y como consecuencia tienen repercusiones secundarias en la actividad económica. No obstante, como no existe un mercado definido, la información sólo se presenta en términos físicos.</t>
  </si>
  <si>
    <t>El valor monetario de la fijación de carbono en los bosques de la República de Guatemala, representa el valor económico potencial del servicio de secuestro de dióxido de carbono que se puede negociar en el mercado internacional del carbono, así como del valor monetario que pudiera negociarse por la captura del mismo. El precio utilizado para el cálculo, es el precio promedio de las negociaciones pactadas a nivel latinoamericano a través los diferentes fondos del Carbono para el periodo de análisis. El precio se mantiene debido a que las ventas realizadas tienen vigencia de largo plazo.</t>
  </si>
  <si>
    <t>Cuadro 16, 17</t>
  </si>
  <si>
    <t>El valor monetario de la oferta y utilización de los productos forestales difiere inicialmente de la igualdad establecida en términos físicos. Aunque la sociedad utilice en su totalidad las cantidades ofertadas de los productos del bosque, ocurre que el traslado de la producción a precios de productor hacia el consumidor, incurre en costos llamados márgenes de comercialización, asimismo a algunos productos les son aplicados impuestos como el IVA y otros. Esta situación hace que en la utilización, el pago por la misma cantidad de productos no sea igual al valor monetario de la producción. La corrección se hace al sumar a la producción los margenes de comercialización, impuestos y subsidios. La utilidad de los cuadros 16 y 17 radica en la valoración de los bienes y servicios del bosque, que tienen incursión directa en la economía del país. Adicionalmente señalan en términos monetarios los ámbitos de participación tanto de los productos como de las actividades económicas. En un análisis más profundo, este cuadro permite reconocer el valor de opción de los bienes y servicios del bosque.</t>
  </si>
  <si>
    <t>Cuadro 18, 19</t>
  </si>
  <si>
    <t>Para establecer la verdadera contribución del bosque en el PIB, los cuadros 18 y 20 presentan información metódica que se sigue en el SCN para el cálculo del valor agregado de la silvicultura, no obstante, al incluir los valores que no son propiamente silvicultura pero que si son flujos del bosque, esta participación se ve incrementada. La diferencia entre estos dos cuadros es el nivel de detalle. El análisis se cruza con la información del Cuadro 19 que permite comparar los valores obtendidos de la explotación del bosque con la inversión que se hace a nivel institucional y general. Con un valor agregado del bosque superior, es posible ajustar el PIB reconociendo el déficit de las inversiones que son necesarias para hacer una gestión sostenible del recurso, inicialmente haciendo el análisis sobre lo que es más evidente en las estadísticas de la cuenta, o sea el agotamiento de los activos.</t>
  </si>
  <si>
    <t>El cuadro 21 muestra las bondades de la información específica establecida en la CIB. La utilidad de esta información es variada y permite una mejor aproximación al análisis tanto de las políticas como de los planes ya sea de repoblación, manejo, protección o aprovechamiento económico. Las áreas protegidas no restringen el uso de los productos maderables por lo tanto cuentan con zonas disponibles para el suministro de madera y no disponibles. Las zonas no disponibles tienen que ver específicamente con la prestación de los servicios de protección de recursos hídricos, contra deslaves y de litorales. Estas restricciones permiten también establecer las zonas no disponibles para uso de madera fuera de las áreas protegidas.</t>
  </si>
  <si>
    <t>Explicaciones de los cuadros</t>
  </si>
  <si>
    <t>Tierra forestal con bosque</t>
  </si>
  <si>
    <t>Tierra forestal sin bosque</t>
  </si>
  <si>
    <t>Tierra forestal abierta</t>
  </si>
  <si>
    <t>Tierra forestal arbustiva</t>
  </si>
  <si>
    <t>Tierra forestal protegida</t>
  </si>
  <si>
    <t>Tierra forestal no protegida</t>
  </si>
  <si>
    <t>Reducción total</t>
  </si>
  <si>
    <r>
      <t>Variación</t>
    </r>
    <r>
      <rPr>
        <b/>
        <sz val="10"/>
        <color theme="1"/>
        <rFont val="Arial Narrow"/>
        <family val="2"/>
      </rPr>
      <t xml:space="preserve"> del activo</t>
    </r>
  </si>
  <si>
    <r>
      <t>Desperdicios de la corta</t>
    </r>
    <r>
      <rPr>
        <b/>
        <vertAlign val="superscript"/>
        <sz val="10"/>
        <rFont val="Arial Narrow"/>
        <family val="2"/>
      </rPr>
      <t>1/</t>
    </r>
  </si>
  <si>
    <r>
      <t>Leña</t>
    </r>
    <r>
      <rPr>
        <vertAlign val="superscript"/>
        <sz val="10"/>
        <rFont val="Arial Narrow"/>
        <family val="2"/>
      </rPr>
      <t>1/</t>
    </r>
  </si>
  <si>
    <t>Hule natural, chicle, chiquibul y otras gomas naturales</t>
  </si>
  <si>
    <t xml:space="preserve">Otras gomas, ocote, carbón y corcho </t>
  </si>
  <si>
    <t>Aves silvestres</t>
  </si>
  <si>
    <t>Reptiles del bosque</t>
  </si>
  <si>
    <t>Mamíferos silvestres</t>
  </si>
  <si>
    <r>
      <t xml:space="preserve">Joven </t>
    </r>
    <r>
      <rPr>
        <b/>
        <vertAlign val="superscript"/>
        <sz val="10"/>
        <color theme="1"/>
        <rFont val="Arial Narrow"/>
        <family val="2"/>
      </rPr>
      <t>1/</t>
    </r>
  </si>
  <si>
    <t>Productos del bosque</t>
  </si>
  <si>
    <t xml:space="preserve"> Productos forestales maderables</t>
  </si>
  <si>
    <t xml:space="preserve"> Productos forestales no maderables</t>
  </si>
  <si>
    <t xml:space="preserve"> Animales silvestres y sus productos</t>
  </si>
  <si>
    <t xml:space="preserve"> Servicios forestales</t>
  </si>
  <si>
    <t>Agregados e indicadores complementarios</t>
  </si>
  <si>
    <t>Índice. Cuadros de salida de la Cuenta Integrada del Bosque (CIB)</t>
  </si>
  <si>
    <t>Periodo 2001-2006</t>
  </si>
  <si>
    <t>Productos forestales</t>
  </si>
  <si>
    <r>
      <rPr>
        <vertAlign val="superscript"/>
        <sz val="10"/>
        <rFont val="Arial Narrow"/>
        <family val="2"/>
      </rPr>
      <t>1/</t>
    </r>
    <r>
      <rPr>
        <sz val="10"/>
        <rFont val="Arial Narrow"/>
        <family val="2"/>
      </rPr>
      <t xml:space="preserve"> El bosque joven y los arbustales se encuentran en tierra forestal disponible para el suministro de madera, aunque técnicamente por edad y por diametro no están disponibles para el suministro de madera.</t>
    </r>
  </si>
  <si>
    <r>
      <t xml:space="preserve">Depreciación del activo forestal </t>
    </r>
    <r>
      <rPr>
        <vertAlign val="superscript"/>
        <sz val="10"/>
        <color theme="1"/>
        <rFont val="Arial Narrow"/>
        <family val="2"/>
      </rPr>
      <t>1/</t>
    </r>
    <r>
      <rPr>
        <sz val="10"/>
        <color theme="1"/>
        <rFont val="Arial Narrow"/>
        <family val="2"/>
      </rPr>
      <t xml:space="preserve"> </t>
    </r>
  </si>
  <si>
    <r>
      <rPr>
        <vertAlign val="superscript"/>
        <sz val="10"/>
        <color theme="1"/>
        <rFont val="Arial Narrow"/>
        <family val="2"/>
      </rPr>
      <t xml:space="preserve">1/ </t>
    </r>
    <r>
      <rPr>
        <sz val="10"/>
        <color theme="1"/>
        <rFont val="Arial Narrow"/>
        <family val="2"/>
      </rPr>
      <t>La depreciación incluye el costo por agotamiento neto y la liberación de CO</t>
    </r>
    <r>
      <rPr>
        <vertAlign val="subscript"/>
        <sz val="10"/>
        <color theme="1"/>
        <rFont val="Arial Narrow"/>
        <family val="2"/>
      </rPr>
      <t>2</t>
    </r>
    <r>
      <rPr>
        <sz val="10"/>
        <color theme="1"/>
        <rFont val="Arial Narrow"/>
        <family val="2"/>
      </rPr>
      <t xml:space="preserve">.  </t>
    </r>
  </si>
  <si>
    <t>Cuenta de Gastos de Protección Forestal de la CIB:</t>
  </si>
  <si>
    <t>Gobierno central</t>
  </si>
  <si>
    <t>Márgenes de comercio</t>
  </si>
  <si>
    <t>Márgenes de transporte</t>
  </si>
  <si>
    <t>Hule natural o látex</t>
  </si>
  <si>
    <t>Papel periódico y productos y cartón</t>
  </si>
  <si>
    <t>Aserrín</t>
  </si>
  <si>
    <t>Diésel</t>
  </si>
  <si>
    <t>Agricultura y ganadería</t>
  </si>
  <si>
    <t>n.c.p.= no contemplados previamente</t>
  </si>
  <si>
    <r>
      <t xml:space="preserve">Industria secundaria </t>
    </r>
    <r>
      <rPr>
        <b/>
        <vertAlign val="superscript"/>
        <sz val="10"/>
        <rFont val="Arial Narrow"/>
        <family val="2"/>
      </rPr>
      <t>1/</t>
    </r>
  </si>
  <si>
    <t>Márgenes de comercialización</t>
  </si>
  <si>
    <r>
      <rPr>
        <vertAlign val="superscript"/>
        <sz val="10"/>
        <color theme="1"/>
        <rFont val="Arial Narrow"/>
        <family val="2"/>
      </rPr>
      <t xml:space="preserve">1/ </t>
    </r>
    <r>
      <rPr>
        <sz val="10"/>
        <color theme="1"/>
        <rFont val="Arial Narrow"/>
        <family val="2"/>
      </rPr>
      <t xml:space="preserve">Puntal, trocilla, estacas, madera para carbón, poste y cerco. </t>
    </r>
  </si>
  <si>
    <r>
      <rPr>
        <vertAlign val="superscript"/>
        <sz val="10"/>
        <rFont val="Arial Narrow"/>
        <family val="2"/>
      </rPr>
      <t>1/</t>
    </r>
    <r>
      <rPr>
        <sz val="10"/>
        <rFont val="Arial Narrow"/>
        <family val="2"/>
      </rPr>
      <t xml:space="preserve"> La industria secundaria no se considera al momento de calcular el valor agregado del bosque, pero sus insumos son parte de los flujos. </t>
    </r>
  </si>
  <si>
    <t xml:space="preserve"> </t>
  </si>
  <si>
    <r>
      <rPr>
        <vertAlign val="superscript"/>
        <sz val="10"/>
        <color theme="1"/>
        <rFont val="Arial Narrow"/>
        <family val="2"/>
      </rPr>
      <t>1/</t>
    </r>
    <r>
      <rPr>
        <sz val="10"/>
        <color theme="1"/>
        <rFont val="Arial Narrow"/>
        <family val="2"/>
      </rPr>
      <t xml:space="preserve">  A las extracciones del bosque se suma la producción de leña que surge del proceso de aserrado y fabricación de muebles y manufacturas de la industria secundaria. También incluye la leña generada por la construcción.</t>
    </r>
  </si>
  <si>
    <r>
      <rPr>
        <vertAlign val="superscript"/>
        <sz val="10"/>
        <color theme="1"/>
        <rFont val="Arial Narrow"/>
        <family val="2"/>
      </rPr>
      <t xml:space="preserve">2/ </t>
    </r>
    <r>
      <rPr>
        <sz val="10"/>
        <color theme="1"/>
        <rFont val="Arial Narrow"/>
        <family val="2"/>
      </rPr>
      <t>Se incluye tilandsias, xate, zarzaparrilla, calahuala, yerba de toro, sábila, helechos, sauco, cactus, orquídeas, zamias, pimienta dióica, ramillas de pinabete, hojas de pino, frutas y semillas silvestres.</t>
    </r>
  </si>
  <si>
    <r>
      <rPr>
        <vertAlign val="superscript"/>
        <sz val="10"/>
        <color theme="1"/>
        <rFont val="Arial Narrow"/>
        <family val="2"/>
      </rPr>
      <t>1/</t>
    </r>
    <r>
      <rPr>
        <sz val="10"/>
        <color theme="1"/>
        <rFont val="Arial Narrow"/>
        <family val="2"/>
      </rPr>
      <t xml:space="preserve"> Los desperdicios de la corta, corresponden a la madera dejada en el bosque.</t>
    </r>
  </si>
  <si>
    <r>
      <rPr>
        <vertAlign val="superscript"/>
        <sz val="10"/>
        <color theme="1"/>
        <rFont val="Arial Narrow"/>
        <family val="2"/>
      </rPr>
      <t>1/</t>
    </r>
    <r>
      <rPr>
        <sz val="10"/>
        <color theme="1"/>
        <rFont val="Arial Narrow"/>
        <family val="2"/>
      </rPr>
      <t xml:space="preserve"> Otros cambios no afectan la extensión del activo.</t>
    </r>
  </si>
</sst>
</file>

<file path=xl/styles.xml><?xml version="1.0" encoding="utf-8"?>
<styleSheet xmlns="http://schemas.openxmlformats.org/spreadsheetml/2006/main">
  <numFmts count="6">
    <numFmt numFmtId="41" formatCode="_(* #,##0_);_(* \(#,##0\);_(* &quot;-&quot;_);_(@_)"/>
    <numFmt numFmtId="43" formatCode="_(* #,##0.00_);_(* \(#,##0.00\);_(* &quot;-&quot;??_);_(@_)"/>
    <numFmt numFmtId="164" formatCode="_(* #,##0_);_(* \(#,##0\);_(* &quot;-&quot;??_);_(@_)"/>
    <numFmt numFmtId="165" formatCode="_([$€]* #,##0.00_);_([$€]* \(#,##0.00\);_([$€]* &quot;-&quot;??_);_(@_)"/>
    <numFmt numFmtId="166" formatCode="_(* #,##0.0000_);_(* \(#,##0.0000\);_(* &quot;-&quot;??_);_(@_)"/>
    <numFmt numFmtId="167" formatCode="#,##0.0_);\(#,##0.0\)"/>
  </numFmts>
  <fonts count="30">
    <font>
      <sz val="10"/>
      <color theme="1"/>
      <name val="Arial Narrow"/>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Arial Narrow"/>
      <family val="2"/>
    </font>
    <font>
      <b/>
      <sz val="10"/>
      <color theme="1"/>
      <name val="Arial Narrow"/>
      <family val="2"/>
    </font>
    <font>
      <b/>
      <sz val="10"/>
      <name val="Arial Narrow"/>
      <family val="2"/>
    </font>
    <font>
      <sz val="10"/>
      <name val="Arial Narrow"/>
      <family val="2"/>
    </font>
    <font>
      <sz val="10"/>
      <name val="Arial"/>
      <family val="2"/>
    </font>
    <font>
      <sz val="11"/>
      <color theme="1"/>
      <name val="Calibri"/>
      <family val="2"/>
      <scheme val="minor"/>
    </font>
    <font>
      <sz val="10"/>
      <color theme="1"/>
      <name val="Arial"/>
      <family val="2"/>
    </font>
    <font>
      <sz val="10"/>
      <color indexed="8"/>
      <name val="Arial"/>
      <family val="2"/>
    </font>
    <font>
      <u/>
      <sz val="10"/>
      <color theme="10"/>
      <name val="Arial Narrow"/>
      <family val="2"/>
    </font>
    <font>
      <vertAlign val="superscript"/>
      <sz val="10"/>
      <color indexed="8"/>
      <name val="Arial Narrow"/>
      <family val="2"/>
    </font>
    <font>
      <sz val="10"/>
      <color indexed="8"/>
      <name val="Arial Narrow"/>
      <family val="2"/>
    </font>
    <font>
      <b/>
      <sz val="10"/>
      <color indexed="8"/>
      <name val="Arial Narrow"/>
      <family val="2"/>
    </font>
    <font>
      <sz val="10"/>
      <color indexed="8"/>
      <name val="MS Sans Serif"/>
      <family val="2"/>
    </font>
    <font>
      <sz val="10"/>
      <name val="CG Times"/>
      <family val="1"/>
    </font>
    <font>
      <b/>
      <vertAlign val="superscript"/>
      <sz val="10"/>
      <color indexed="8"/>
      <name val="Arial Narrow"/>
      <family val="2"/>
    </font>
    <font>
      <vertAlign val="subscript"/>
      <sz val="10"/>
      <color theme="1"/>
      <name val="Arial Narrow"/>
      <family val="2"/>
    </font>
    <font>
      <b/>
      <vertAlign val="superscript"/>
      <sz val="10"/>
      <color theme="1"/>
      <name val="Arial Narrow"/>
      <family val="2"/>
    </font>
    <font>
      <b/>
      <vertAlign val="superscript"/>
      <sz val="10"/>
      <name val="Arial Narrow"/>
      <family val="2"/>
    </font>
    <font>
      <sz val="8"/>
      <color theme="1"/>
      <name val="Arial Narrow"/>
      <family val="2"/>
    </font>
    <font>
      <b/>
      <sz val="10"/>
      <color theme="1"/>
      <name val="Arial"/>
      <family val="2"/>
    </font>
    <font>
      <sz val="11"/>
      <color rgb="FFFFFFFF"/>
      <name val="Calibri"/>
      <family val="2"/>
    </font>
    <font>
      <b/>
      <sz val="10"/>
      <color theme="1"/>
      <name val="Calibri"/>
      <family val="2"/>
      <scheme val="minor"/>
    </font>
    <font>
      <b/>
      <sz val="12"/>
      <color theme="1"/>
      <name val="Arial Narrow"/>
      <family val="2"/>
    </font>
    <font>
      <vertAlign val="superscript"/>
      <sz val="10"/>
      <name val="Arial Narrow"/>
      <family val="2"/>
    </font>
    <font>
      <b/>
      <sz val="14"/>
      <name val="Arial Narrow"/>
      <family val="2"/>
    </font>
    <font>
      <vertAlign val="superscript"/>
      <sz val="10"/>
      <color theme="1"/>
      <name val="Arial Narrow"/>
      <family val="2"/>
    </font>
  </fonts>
  <fills count="6">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79998168889431442"/>
        <bgColor indexed="64"/>
      </patternFill>
    </fill>
  </fills>
  <borders count="8">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auto="1"/>
      </bottom>
      <diagonal/>
    </border>
  </borders>
  <cellStyleXfs count="260">
    <xf numFmtId="0" fontId="0" fillId="0" borderId="0"/>
    <xf numFmtId="43" fontId="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8" fillId="0" borderId="0"/>
    <xf numFmtId="0" fontId="4"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xf numFmtId="0" fontId="9" fillId="0" borderId="0"/>
    <xf numFmtId="0" fontId="4" fillId="0" borderId="0"/>
    <xf numFmtId="0" fontId="11" fillId="0" borderId="0"/>
    <xf numFmtId="0" fontId="12" fillId="0" borderId="0" applyNumberFormat="0" applyFill="0" applyBorder="0" applyAlignment="0" applyProtection="0">
      <alignment vertical="top"/>
      <protection locked="0"/>
    </xf>
    <xf numFmtId="165" fontId="16"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0" fontId="11"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7"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8"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10" fillId="0" borderId="0" applyFont="0" applyFill="0" applyBorder="0" applyAlignment="0" applyProtection="0"/>
    <xf numFmtId="9" fontId="8"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1" fillId="0" borderId="0"/>
    <xf numFmtId="43" fontId="1" fillId="0" borderId="0" applyFont="0" applyFill="0" applyBorder="0" applyAlignment="0" applyProtection="0"/>
  </cellStyleXfs>
  <cellXfs count="316">
    <xf numFmtId="0" fontId="0" fillId="0" borderId="0" xfId="0"/>
    <xf numFmtId="164" fontId="5" fillId="0" borderId="0" xfId="1" applyNumberFormat="1" applyFont="1" applyBorder="1"/>
    <xf numFmtId="0" fontId="5" fillId="0" borderId="0" xfId="0" applyFont="1"/>
    <xf numFmtId="164" fontId="4" fillId="0" borderId="0" xfId="1" applyNumberFormat="1" applyFont="1" applyFill="1" applyBorder="1"/>
    <xf numFmtId="0" fontId="5" fillId="0" borderId="0" xfId="0" applyFont="1" applyFill="1" applyBorder="1"/>
    <xf numFmtId="164" fontId="4" fillId="0" borderId="0" xfId="1" applyNumberFormat="1" applyFont="1" applyBorder="1"/>
    <xf numFmtId="164" fontId="6" fillId="0" borderId="0" xfId="1" applyNumberFormat="1" applyFont="1" applyFill="1" applyBorder="1" applyAlignment="1"/>
    <xf numFmtId="164" fontId="7" fillId="0" borderId="0" xfId="1" applyNumberFormat="1" applyFont="1" applyFill="1" applyBorder="1" applyAlignment="1"/>
    <xf numFmtId="164" fontId="5" fillId="0" borderId="2" xfId="1" applyNumberFormat="1" applyFont="1" applyBorder="1"/>
    <xf numFmtId="0" fontId="4" fillId="0" borderId="0" xfId="0" applyFont="1" applyFill="1" applyBorder="1"/>
    <xf numFmtId="164" fontId="5" fillId="0" borderId="0" xfId="1" applyNumberFormat="1" applyFont="1" applyFill="1" applyBorder="1"/>
    <xf numFmtId="0" fontId="5" fillId="0" borderId="0" xfId="0" applyFont="1" applyFill="1" applyBorder="1" applyAlignment="1">
      <alignment horizontal="center"/>
    </xf>
    <xf numFmtId="0" fontId="5" fillId="0" borderId="0" xfId="0" applyFont="1" applyFill="1" applyBorder="1" applyAlignment="1">
      <alignment horizontal="left"/>
    </xf>
    <xf numFmtId="0" fontId="4" fillId="0" borderId="1" xfId="0" applyFont="1" applyFill="1" applyBorder="1"/>
    <xf numFmtId="164" fontId="4" fillId="0" borderId="1" xfId="1" applyNumberFormat="1" applyFont="1" applyBorder="1"/>
    <xf numFmtId="0" fontId="0" fillId="0" borderId="0" xfId="0" applyFont="1"/>
    <xf numFmtId="43" fontId="0" fillId="0" borderId="0" xfId="1" applyFont="1"/>
    <xf numFmtId="0" fontId="7" fillId="0" borderId="0" xfId="22" applyFont="1" applyFill="1"/>
    <xf numFmtId="0" fontId="6" fillId="0" borderId="0" xfId="22" applyFont="1" applyFill="1" applyAlignment="1">
      <alignment horizontal="centerContinuous" vertical="center"/>
    </xf>
    <xf numFmtId="0" fontId="6" fillId="0" borderId="0" xfId="22" applyFont="1" applyFill="1" applyAlignment="1">
      <alignment horizontal="centerContinuous" vertical="top"/>
    </xf>
    <xf numFmtId="0" fontId="5" fillId="0" borderId="0" xfId="22" applyFont="1"/>
    <xf numFmtId="0" fontId="4" fillId="0" borderId="0" xfId="22" applyFont="1"/>
    <xf numFmtId="164" fontId="5" fillId="0" borderId="0" xfId="11" applyNumberFormat="1" applyFont="1"/>
    <xf numFmtId="0" fontId="0" fillId="0" borderId="0" xfId="22" applyFont="1"/>
    <xf numFmtId="164" fontId="4" fillId="0" borderId="0" xfId="11" applyNumberFormat="1" applyFont="1"/>
    <xf numFmtId="0" fontId="0" fillId="0" borderId="0" xfId="22" applyFont="1" applyBorder="1"/>
    <xf numFmtId="164" fontId="4" fillId="0" borderId="0" xfId="11" applyNumberFormat="1" applyFont="1" applyBorder="1"/>
    <xf numFmtId="0" fontId="4" fillId="0" borderId="0" xfId="22" applyFont="1" applyBorder="1"/>
    <xf numFmtId="0" fontId="6" fillId="0" borderId="0" xfId="33" applyFont="1" applyFill="1" applyBorder="1"/>
    <xf numFmtId="0" fontId="5" fillId="0" borderId="0" xfId="22" applyFont="1" applyBorder="1"/>
    <xf numFmtId="164" fontId="5" fillId="0" borderId="0" xfId="11" applyNumberFormat="1" applyFont="1" applyBorder="1"/>
    <xf numFmtId="164" fontId="4" fillId="0" borderId="0" xfId="1" applyNumberFormat="1" applyFont="1"/>
    <xf numFmtId="0" fontId="4" fillId="0" borderId="1" xfId="22" applyFont="1" applyBorder="1"/>
    <xf numFmtId="164" fontId="4" fillId="0" borderId="0" xfId="22" applyNumberFormat="1" applyFont="1"/>
    <xf numFmtId="0" fontId="5" fillId="0" borderId="0" xfId="0" applyFont="1" applyFill="1" applyAlignment="1"/>
    <xf numFmtId="0" fontId="6" fillId="0" borderId="0" xfId="34" applyFont="1" applyFill="1" applyAlignment="1" applyProtection="1">
      <alignment horizontal="centerContinuous" vertical="center"/>
    </xf>
    <xf numFmtId="0" fontId="6" fillId="0" borderId="0" xfId="34" applyFont="1" applyFill="1" applyAlignment="1" applyProtection="1">
      <alignment horizontal="centerContinuous"/>
    </xf>
    <xf numFmtId="0" fontId="5" fillId="0" borderId="2" xfId="0" applyFont="1" applyFill="1" applyBorder="1" applyAlignment="1"/>
    <xf numFmtId="164" fontId="6" fillId="0" borderId="2" xfId="1" applyNumberFormat="1" applyFont="1" applyFill="1" applyBorder="1" applyAlignment="1"/>
    <xf numFmtId="0" fontId="5" fillId="0" borderId="0" xfId="0" applyFont="1" applyFill="1" applyBorder="1" applyAlignment="1"/>
    <xf numFmtId="0" fontId="7" fillId="0" borderId="0" xfId="0" applyFont="1" applyFill="1" applyBorder="1" applyAlignment="1">
      <alignment horizontal="left"/>
    </xf>
    <xf numFmtId="0" fontId="6" fillId="0" borderId="0" xfId="0" applyFont="1" applyFill="1" applyBorder="1" applyAlignment="1">
      <alignment horizontal="left"/>
    </xf>
    <xf numFmtId="0" fontId="6" fillId="0" borderId="0" xfId="0" applyFont="1" applyFill="1" applyBorder="1" applyAlignment="1"/>
    <xf numFmtId="0" fontId="7" fillId="0" borderId="0" xfId="0" applyFont="1" applyFill="1" applyBorder="1" applyAlignment="1"/>
    <xf numFmtId="0" fontId="5" fillId="0" borderId="1" xfId="0" applyFont="1" applyFill="1" applyBorder="1" applyAlignment="1"/>
    <xf numFmtId="0" fontId="7" fillId="0" borderId="1" xfId="0" applyFont="1" applyFill="1" applyBorder="1" applyAlignment="1">
      <alignment horizontal="left"/>
    </xf>
    <xf numFmtId="164" fontId="4" fillId="0" borderId="1" xfId="1" applyNumberFormat="1" applyFont="1" applyFill="1" applyBorder="1" applyAlignment="1"/>
    <xf numFmtId="164" fontId="4" fillId="0" borderId="0" xfId="1" applyNumberFormat="1" applyFont="1" applyFill="1" applyBorder="1" applyAlignment="1"/>
    <xf numFmtId="0" fontId="5" fillId="2" borderId="0" xfId="0" applyFont="1" applyFill="1"/>
    <xf numFmtId="0" fontId="6" fillId="2" borderId="0" xfId="0" applyFont="1" applyFill="1" applyBorder="1"/>
    <xf numFmtId="37" fontId="7" fillId="0" borderId="0" xfId="1" applyNumberFormat="1" applyFont="1" applyFill="1" applyBorder="1"/>
    <xf numFmtId="0" fontId="0" fillId="0" borderId="0" xfId="0" applyFill="1"/>
    <xf numFmtId="0" fontId="5" fillId="0" borderId="0" xfId="0" applyFont="1" applyFill="1" applyAlignment="1">
      <alignment horizontal="centerContinuous" vertical="center"/>
    </xf>
    <xf numFmtId="0" fontId="5" fillId="0" borderId="0" xfId="0" applyFont="1" applyFill="1" applyAlignment="1">
      <alignment horizontal="centerContinuous"/>
    </xf>
    <xf numFmtId="164" fontId="6" fillId="0" borderId="0" xfId="0" applyNumberFormat="1" applyFont="1" applyFill="1" applyBorder="1" applyAlignment="1">
      <alignment horizontal="center" vertical="center" wrapText="1"/>
    </xf>
    <xf numFmtId="3" fontId="6" fillId="0" borderId="0" xfId="0" applyNumberFormat="1" applyFont="1" applyFill="1" applyBorder="1" applyAlignment="1">
      <alignment horizontal="left"/>
    </xf>
    <xf numFmtId="164" fontId="6" fillId="0" borderId="0" xfId="1" applyNumberFormat="1" applyFont="1" applyFill="1" applyBorder="1" applyAlignment="1">
      <alignment horizontal="center" vertical="center"/>
    </xf>
    <xf numFmtId="0" fontId="6"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164" fontId="7" fillId="0" borderId="0" xfId="1" applyNumberFormat="1" applyFont="1" applyFill="1" applyBorder="1" applyAlignment="1">
      <alignment horizontal="center" vertical="center"/>
    </xf>
    <xf numFmtId="49" fontId="7" fillId="0" borderId="0" xfId="0" applyNumberFormat="1" applyFont="1" applyFill="1" applyBorder="1" applyAlignment="1">
      <alignment horizontal="left" vertical="center"/>
    </xf>
    <xf numFmtId="0" fontId="7" fillId="0" borderId="0" xfId="0" applyFont="1" applyFill="1" applyBorder="1" applyAlignment="1">
      <alignment horizontal="left" vertical="center" wrapText="1"/>
    </xf>
    <xf numFmtId="0" fontId="6" fillId="0" borderId="0" xfId="0" applyFont="1" applyFill="1" applyBorder="1" applyAlignment="1">
      <alignment vertical="top" wrapText="1"/>
    </xf>
    <xf numFmtId="0" fontId="7" fillId="0" borderId="0" xfId="0" applyFont="1" applyFill="1" applyBorder="1" applyAlignment="1">
      <alignment vertical="top" wrapText="1"/>
    </xf>
    <xf numFmtId="164" fontId="7" fillId="0" borderId="0" xfId="1" applyNumberFormat="1" applyFont="1" applyFill="1" applyBorder="1" applyAlignment="1">
      <alignment vertical="center" wrapText="1"/>
    </xf>
    <xf numFmtId="49" fontId="7" fillId="0" borderId="0" xfId="0" applyNumberFormat="1" applyFont="1" applyFill="1" applyBorder="1" applyAlignment="1">
      <alignment vertical="top"/>
    </xf>
    <xf numFmtId="164" fontId="7" fillId="0" borderId="0" xfId="1" applyNumberFormat="1" applyFont="1" applyFill="1" applyBorder="1" applyAlignment="1">
      <alignment horizontal="right" vertical="center"/>
    </xf>
    <xf numFmtId="0" fontId="0" fillId="0" borderId="0" xfId="0" applyFill="1" applyBorder="1" applyAlignment="1">
      <alignment horizontal="center"/>
    </xf>
    <xf numFmtId="49" fontId="7" fillId="0" borderId="1" xfId="0" applyNumberFormat="1" applyFont="1" applyFill="1" applyBorder="1" applyAlignment="1">
      <alignment vertical="top"/>
    </xf>
    <xf numFmtId="0" fontId="7" fillId="0" borderId="1" xfId="0" applyFont="1" applyFill="1" applyBorder="1" applyAlignment="1">
      <alignment vertical="center" wrapText="1"/>
    </xf>
    <xf numFmtId="0" fontId="0" fillId="0" borderId="1" xfId="0" applyFill="1" applyBorder="1" applyAlignment="1">
      <alignment horizontal="center"/>
    </xf>
    <xf numFmtId="0" fontId="5" fillId="0" borderId="0" xfId="0" applyFont="1" applyAlignment="1">
      <alignment horizontal="centerContinuous" vertical="center"/>
    </xf>
    <xf numFmtId="0" fontId="5" fillId="0" borderId="0" xfId="0" applyFont="1" applyAlignment="1">
      <alignment horizontal="centerContinuous"/>
    </xf>
    <xf numFmtId="0" fontId="6" fillId="0" borderId="0" xfId="0" applyFont="1" applyFill="1" applyBorder="1" applyAlignment="1">
      <alignment vertical="top"/>
    </xf>
    <xf numFmtId="3" fontId="6" fillId="0" borderId="0" xfId="0" applyNumberFormat="1" applyFont="1" applyFill="1" applyBorder="1" applyAlignment="1">
      <alignment horizontal="left" vertical="center"/>
    </xf>
    <xf numFmtId="49" fontId="6" fillId="0" borderId="0" xfId="0" applyNumberFormat="1" applyFont="1" applyFill="1" applyBorder="1" applyAlignment="1">
      <alignment vertical="top"/>
    </xf>
    <xf numFmtId="0" fontId="7" fillId="0" borderId="0" xfId="0" applyFont="1" applyFill="1" applyBorder="1" applyAlignment="1">
      <alignment vertical="center" wrapText="1"/>
    </xf>
    <xf numFmtId="0" fontId="7" fillId="0" borderId="0" xfId="0" applyFont="1" applyFill="1" applyBorder="1" applyAlignment="1">
      <alignment vertical="top"/>
    </xf>
    <xf numFmtId="164" fontId="7" fillId="0" borderId="0" xfId="0" applyNumberFormat="1" applyFont="1" applyFill="1" applyBorder="1" applyAlignment="1">
      <alignment horizontal="center" vertical="center" wrapText="1"/>
    </xf>
    <xf numFmtId="0" fontId="7" fillId="0" borderId="1" xfId="0" applyFont="1" applyFill="1" applyBorder="1" applyAlignment="1">
      <alignment vertical="top"/>
    </xf>
    <xf numFmtId="164" fontId="4" fillId="0" borderId="1" xfId="11" applyNumberFormat="1" applyFont="1" applyFill="1" applyBorder="1"/>
    <xf numFmtId="0" fontId="7" fillId="0" borderId="0" xfId="33" applyFont="1" applyFill="1" applyBorder="1" applyAlignment="1">
      <alignment horizontal="left" vertical="top"/>
    </xf>
    <xf numFmtId="0" fontId="5" fillId="0" borderId="0" xfId="0" applyFont="1" applyFill="1"/>
    <xf numFmtId="0" fontId="0" fillId="0" borderId="0" xfId="0" applyFont="1" applyFill="1"/>
    <xf numFmtId="164" fontId="5" fillId="2" borderId="0" xfId="0" applyNumberFormat="1" applyFont="1" applyFill="1" applyBorder="1"/>
    <xf numFmtId="0" fontId="7" fillId="2" borderId="0" xfId="0" applyFont="1" applyFill="1" applyBorder="1"/>
    <xf numFmtId="164" fontId="5" fillId="2" borderId="0" xfId="1" applyNumberFormat="1" applyFont="1" applyFill="1" applyBorder="1"/>
    <xf numFmtId="0" fontId="7" fillId="2" borderId="1" xfId="0" applyFont="1" applyFill="1" applyBorder="1"/>
    <xf numFmtId="0" fontId="4" fillId="0" borderId="0" xfId="22" applyFont="1" applyFill="1" applyBorder="1"/>
    <xf numFmtId="3" fontId="6" fillId="0" borderId="0" xfId="22" applyNumberFormat="1" applyFont="1" applyFill="1" applyBorder="1" applyAlignment="1">
      <alignment horizontal="left"/>
    </xf>
    <xf numFmtId="164" fontId="5" fillId="0" borderId="0" xfId="22" applyNumberFormat="1" applyFont="1" applyFill="1" applyBorder="1"/>
    <xf numFmtId="0" fontId="0" fillId="0" borderId="0" xfId="22" applyFont="1" applyFill="1" applyBorder="1"/>
    <xf numFmtId="3" fontId="7" fillId="0" borderId="0" xfId="22" applyNumberFormat="1" applyFont="1" applyFill="1" applyBorder="1" applyAlignment="1">
      <alignment horizontal="left"/>
    </xf>
    <xf numFmtId="164" fontId="4" fillId="0" borderId="0" xfId="22" applyNumberFormat="1" applyFont="1" applyFill="1" applyBorder="1"/>
    <xf numFmtId="0" fontId="5" fillId="0" borderId="0" xfId="22" applyFont="1" applyFill="1" applyBorder="1"/>
    <xf numFmtId="164" fontId="4" fillId="0" borderId="0" xfId="11" applyNumberFormat="1" applyFont="1" applyFill="1" applyBorder="1"/>
    <xf numFmtId="43" fontId="4" fillId="0" borderId="0" xfId="22" applyNumberFormat="1" applyFont="1" applyFill="1" applyBorder="1"/>
    <xf numFmtId="43" fontId="4" fillId="0" borderId="0" xfId="11" applyNumberFormat="1" applyFont="1" applyFill="1" applyBorder="1"/>
    <xf numFmtId="0" fontId="4" fillId="0" borderId="1" xfId="22" applyFont="1" applyFill="1" applyBorder="1"/>
    <xf numFmtId="0" fontId="0" fillId="0" borderId="1" xfId="22" applyFont="1" applyFill="1" applyBorder="1"/>
    <xf numFmtId="0" fontId="6" fillId="0" borderId="0" xfId="22" applyFont="1" applyFill="1"/>
    <xf numFmtId="0" fontId="0" fillId="0" borderId="0" xfId="0" applyFill="1" applyBorder="1"/>
    <xf numFmtId="0" fontId="5" fillId="0" borderId="2" xfId="22" applyFont="1" applyBorder="1"/>
    <xf numFmtId="0" fontId="4" fillId="0" borderId="0" xfId="0" applyFont="1" applyAlignment="1">
      <alignment horizontal="centerContinuous"/>
    </xf>
    <xf numFmtId="0" fontId="4" fillId="0" borderId="0" xfId="0" applyFont="1" applyFill="1" applyAlignment="1"/>
    <xf numFmtId="0" fontId="4" fillId="0" borderId="2" xfId="0" applyFont="1" applyFill="1" applyBorder="1" applyAlignment="1"/>
    <xf numFmtId="0" fontId="4" fillId="0" borderId="0" xfId="0" applyFont="1" applyFill="1" applyBorder="1" applyAlignment="1"/>
    <xf numFmtId="164" fontId="0" fillId="0" borderId="0" xfId="0" applyNumberFormat="1" applyFill="1"/>
    <xf numFmtId="0" fontId="0" fillId="2" borderId="0" xfId="0" applyFont="1" applyFill="1"/>
    <xf numFmtId="164" fontId="0" fillId="2" borderId="0" xfId="1" applyNumberFormat="1" applyFont="1" applyFill="1" applyBorder="1"/>
    <xf numFmtId="0" fontId="0" fillId="2" borderId="1" xfId="0" applyFont="1" applyFill="1" applyBorder="1"/>
    <xf numFmtId="164" fontId="0" fillId="2" borderId="1" xfId="1" applyNumberFormat="1" applyFont="1" applyFill="1" applyBorder="1"/>
    <xf numFmtId="0" fontId="0" fillId="0" borderId="0" xfId="22" applyFont="1" applyFill="1" applyBorder="1" applyAlignment="1">
      <alignment horizontal="left" vertical="center"/>
    </xf>
    <xf numFmtId="0" fontId="4" fillId="0" borderId="0" xfId="22" applyFont="1" applyFill="1" applyBorder="1" applyAlignment="1">
      <alignment horizontal="left" vertical="center"/>
    </xf>
    <xf numFmtId="0" fontId="4" fillId="0" borderId="0" xfId="22" applyFont="1" applyFill="1"/>
    <xf numFmtId="0" fontId="5" fillId="0" borderId="0" xfId="22" applyFont="1" applyFill="1" applyBorder="1" applyAlignment="1">
      <alignment horizontal="left"/>
    </xf>
    <xf numFmtId="0" fontId="7" fillId="0" borderId="0" xfId="0" applyFont="1" applyFill="1" applyBorder="1"/>
    <xf numFmtId="164" fontId="0" fillId="0" borderId="1" xfId="1" applyNumberFormat="1" applyFont="1" applyFill="1" applyBorder="1"/>
    <xf numFmtId="164" fontId="4" fillId="0" borderId="1" xfId="1" applyNumberFormat="1" applyFont="1" applyFill="1" applyBorder="1"/>
    <xf numFmtId="0" fontId="6" fillId="0" borderId="0" xfId="0" applyFont="1" applyFill="1" applyBorder="1"/>
    <xf numFmtId="0" fontId="7" fillId="0" borderId="1" xfId="0" applyFont="1" applyFill="1" applyBorder="1"/>
    <xf numFmtId="0" fontId="4" fillId="0" borderId="0" xfId="0" applyFont="1" applyFill="1"/>
    <xf numFmtId="0" fontId="6" fillId="0" borderId="0" xfId="0" applyFont="1" applyFill="1" applyAlignment="1">
      <alignment horizontal="centerContinuous"/>
    </xf>
    <xf numFmtId="0" fontId="6" fillId="0" borderId="0" xfId="34" applyFont="1" applyFill="1" applyAlignment="1" applyProtection="1">
      <alignment horizontal="centerContinuous" vertical="top"/>
    </xf>
    <xf numFmtId="0" fontId="4" fillId="0" borderId="2" xfId="0" applyFont="1" applyFill="1" applyBorder="1"/>
    <xf numFmtId="0" fontId="6" fillId="0" borderId="2" xfId="0" applyFont="1" applyFill="1" applyBorder="1"/>
    <xf numFmtId="37" fontId="6" fillId="0" borderId="2" xfId="1" applyNumberFormat="1" applyFont="1" applyFill="1" applyBorder="1"/>
    <xf numFmtId="37" fontId="6" fillId="0" borderId="0" xfId="1" applyNumberFormat="1" applyFont="1" applyFill="1" applyBorder="1"/>
    <xf numFmtId="41" fontId="5" fillId="0" borderId="0" xfId="0" applyNumberFormat="1" applyFont="1" applyFill="1"/>
    <xf numFmtId="43" fontId="4" fillId="0" borderId="0" xfId="1" applyFont="1" applyFill="1"/>
    <xf numFmtId="41" fontId="4" fillId="0" borderId="0" xfId="0" applyNumberFormat="1" applyFont="1" applyFill="1"/>
    <xf numFmtId="37" fontId="7" fillId="0" borderId="1" xfId="1" applyNumberFormat="1" applyFont="1" applyFill="1" applyBorder="1"/>
    <xf numFmtId="43" fontId="4" fillId="0" borderId="0" xfId="0" applyNumberFormat="1" applyFont="1" applyFill="1"/>
    <xf numFmtId="164" fontId="5" fillId="0" borderId="0" xfId="0" applyNumberFormat="1" applyFont="1" applyFill="1" applyBorder="1"/>
    <xf numFmtId="0" fontId="0" fillId="0" borderId="1" xfId="0" applyFill="1" applyBorder="1"/>
    <xf numFmtId="0" fontId="0" fillId="0" borderId="0" xfId="22" applyFont="1" applyFill="1"/>
    <xf numFmtId="0" fontId="4" fillId="0" borderId="1" xfId="22" applyFont="1" applyFill="1" applyBorder="1" applyAlignment="1">
      <alignment horizontal="left" vertical="center"/>
    </xf>
    <xf numFmtId="0" fontId="5" fillId="0" borderId="0" xfId="0" applyNumberFormat="1" applyFont="1" applyAlignment="1"/>
    <xf numFmtId="0" fontId="0" fillId="0" borderId="0" xfId="34" applyNumberFormat="1" applyFont="1" applyAlignment="1" applyProtection="1"/>
    <xf numFmtId="0" fontId="0" fillId="0" borderId="0" xfId="0" applyNumberFormat="1" applyFont="1" applyAlignment="1"/>
    <xf numFmtId="0" fontId="0" fillId="0" borderId="0" xfId="0" applyNumberFormat="1" applyFont="1" applyAlignment="1">
      <alignment horizontal="right"/>
    </xf>
    <xf numFmtId="0" fontId="5" fillId="0" borderId="0" xfId="0" applyNumberFormat="1" applyFont="1" applyAlignment="1">
      <alignment horizontal="left"/>
    </xf>
    <xf numFmtId="0" fontId="5" fillId="0" borderId="0" xfId="34" applyNumberFormat="1" applyFont="1" applyAlignment="1" applyProtection="1">
      <alignment horizontal="left"/>
    </xf>
    <xf numFmtId="0" fontId="7" fillId="0" borderId="0" xfId="22" applyFont="1"/>
    <xf numFmtId="0" fontId="12" fillId="0" borderId="0" xfId="34" applyAlignment="1" applyProtection="1"/>
    <xf numFmtId="164" fontId="0" fillId="0" borderId="0" xfId="0" applyNumberFormat="1" applyFont="1" applyFill="1"/>
    <xf numFmtId="0" fontId="0" fillId="0" borderId="0" xfId="0" applyFill="1" applyBorder="1" applyAlignment="1"/>
    <xf numFmtId="43" fontId="22" fillId="0" borderId="0" xfId="1" applyFont="1" applyFill="1" applyBorder="1"/>
    <xf numFmtId="43" fontId="22" fillId="0" borderId="0" xfId="22" applyNumberFormat="1" applyFont="1" applyFill="1" applyBorder="1"/>
    <xf numFmtId="0" fontId="22" fillId="0" borderId="0" xfId="22" applyFont="1" applyFill="1" applyBorder="1"/>
    <xf numFmtId="43" fontId="0" fillId="0" borderId="0" xfId="22" applyNumberFormat="1" applyFont="1" applyFill="1" applyBorder="1"/>
    <xf numFmtId="164" fontId="22" fillId="0" borderId="0" xfId="1" applyNumberFormat="1" applyFont="1" applyFill="1" applyBorder="1"/>
    <xf numFmtId="0" fontId="0" fillId="0" borderId="0" xfId="22" applyFont="1" applyFill="1" applyBorder="1" applyAlignment="1">
      <alignment horizontal="right"/>
    </xf>
    <xf numFmtId="164" fontId="7" fillId="0" borderId="1" xfId="1" applyNumberFormat="1" applyFont="1" applyFill="1" applyBorder="1" applyAlignment="1">
      <alignment vertical="center" wrapText="1"/>
    </xf>
    <xf numFmtId="164" fontId="7" fillId="0" borderId="1" xfId="1" applyNumberFormat="1" applyFont="1" applyFill="1" applyBorder="1" applyAlignment="1">
      <alignment horizontal="right" vertical="center"/>
    </xf>
    <xf numFmtId="164" fontId="5" fillId="0" borderId="0" xfId="0" applyNumberFormat="1" applyFont="1" applyFill="1"/>
    <xf numFmtId="164" fontId="0" fillId="0" borderId="0" xfId="1" applyNumberFormat="1" applyFont="1" applyFill="1"/>
    <xf numFmtId="164" fontId="6" fillId="0" borderId="0" xfId="1" applyNumberFormat="1" applyFont="1" applyFill="1" applyBorder="1" applyAlignment="1">
      <alignment vertical="center" wrapText="1"/>
    </xf>
    <xf numFmtId="3" fontId="5" fillId="0" borderId="0" xfId="0" applyNumberFormat="1" applyFont="1" applyBorder="1"/>
    <xf numFmtId="3" fontId="0" fillId="0" borderId="0" xfId="0" applyNumberFormat="1" applyFont="1" applyBorder="1"/>
    <xf numFmtId="3" fontId="4" fillId="0" borderId="0" xfId="22" applyNumberFormat="1" applyFont="1" applyBorder="1"/>
    <xf numFmtId="164" fontId="5" fillId="0" borderId="0" xfId="1" applyNumberFormat="1" applyFont="1"/>
    <xf numFmtId="164" fontId="5" fillId="0" borderId="0" xfId="1" applyNumberFormat="1" applyFont="1" applyFill="1" applyAlignment="1"/>
    <xf numFmtId="164" fontId="4" fillId="0" borderId="0" xfId="1" applyNumberFormat="1" applyFont="1" applyFill="1" applyAlignment="1"/>
    <xf numFmtId="164" fontId="5" fillId="0" borderId="0" xfId="1" applyNumberFormat="1" applyFont="1" applyFill="1"/>
    <xf numFmtId="164" fontId="4" fillId="0" borderId="0" xfId="1" applyNumberFormat="1" applyFont="1" applyFill="1"/>
    <xf numFmtId="43" fontId="4" fillId="0" borderId="0" xfId="22" applyNumberFormat="1" applyFont="1"/>
    <xf numFmtId="166" fontId="4" fillId="0" borderId="0" xfId="22" applyNumberFormat="1" applyFont="1"/>
    <xf numFmtId="0" fontId="23" fillId="0" borderId="0" xfId="0" applyFont="1" applyBorder="1" applyAlignment="1">
      <alignment horizontal="left"/>
    </xf>
    <xf numFmtId="3" fontId="23" fillId="0" borderId="0" xfId="0" applyNumberFormat="1" applyFont="1" applyBorder="1"/>
    <xf numFmtId="0" fontId="0" fillId="0" borderId="0" xfId="0" applyBorder="1" applyAlignment="1">
      <alignment horizontal="left" indent="1"/>
    </xf>
    <xf numFmtId="3" fontId="0" fillId="0" borderId="0" xfId="0" applyNumberFormat="1" applyBorder="1"/>
    <xf numFmtId="0" fontId="0" fillId="2" borderId="0" xfId="0" applyFont="1" applyFill="1" applyBorder="1"/>
    <xf numFmtId="164" fontId="0" fillId="2" borderId="0" xfId="0" applyNumberFormat="1" applyFont="1" applyFill="1"/>
    <xf numFmtId="0" fontId="12" fillId="0" borderId="0" xfId="34" applyNumberFormat="1" applyAlignment="1" applyProtection="1">
      <alignment horizontal="right"/>
    </xf>
    <xf numFmtId="0" fontId="12" fillId="0" borderId="0" xfId="34" applyNumberFormat="1" applyAlignment="1" applyProtection="1"/>
    <xf numFmtId="0" fontId="24" fillId="0" borderId="0" xfId="0" applyFont="1" applyAlignment="1">
      <alignment horizontal="center"/>
    </xf>
    <xf numFmtId="0" fontId="5" fillId="0" borderId="2" xfId="0" applyFont="1" applyBorder="1"/>
    <xf numFmtId="0" fontId="0" fillId="0" borderId="2" xfId="0" applyFont="1" applyBorder="1"/>
    <xf numFmtId="37" fontId="5" fillId="0" borderId="0" xfId="1" applyNumberFormat="1" applyFont="1" applyFill="1" applyBorder="1" applyAlignment="1">
      <alignment horizontal="center"/>
    </xf>
    <xf numFmtId="0" fontId="0" fillId="0" borderId="0" xfId="0" applyFont="1" applyBorder="1"/>
    <xf numFmtId="0" fontId="0" fillId="0" borderId="0" xfId="0" applyFont="1" applyBorder="1" applyAlignment="1"/>
    <xf numFmtId="164" fontId="0" fillId="0" borderId="0" xfId="1" applyNumberFormat="1" applyFont="1" applyBorder="1"/>
    <xf numFmtId="167" fontId="5" fillId="0" borderId="0" xfId="1" applyNumberFormat="1" applyFont="1" applyFill="1" applyBorder="1" applyAlignment="1">
      <alignment horizontal="center"/>
    </xf>
    <xf numFmtId="0" fontId="5" fillId="0" borderId="0" xfId="0" applyFont="1" applyBorder="1" applyAlignment="1">
      <alignment horizontal="left"/>
    </xf>
    <xf numFmtId="0" fontId="0" fillId="0" borderId="0" xfId="0" applyFont="1" applyBorder="1" applyAlignment="1">
      <alignment horizontal="left"/>
    </xf>
    <xf numFmtId="0" fontId="0" fillId="0" borderId="1" xfId="0" applyFont="1" applyBorder="1"/>
    <xf numFmtId="164" fontId="5" fillId="0" borderId="1" xfId="1" applyNumberFormat="1" applyFont="1" applyBorder="1"/>
    <xf numFmtId="167" fontId="5" fillId="0" borderId="1" xfId="1" applyNumberFormat="1" applyFont="1" applyFill="1" applyBorder="1" applyAlignment="1">
      <alignment horizontal="center"/>
    </xf>
    <xf numFmtId="37" fontId="5" fillId="0" borderId="0" xfId="1" applyNumberFormat="1" applyFont="1" applyFill="1" applyBorder="1" applyAlignment="1">
      <alignment horizontal="right"/>
    </xf>
    <xf numFmtId="0" fontId="5" fillId="0" borderId="1" xfId="0" applyFont="1" applyBorder="1"/>
    <xf numFmtId="0" fontId="5" fillId="0" borderId="0" xfId="0" applyFont="1" applyBorder="1" applyAlignment="1">
      <alignment horizontal="center" vertical="center"/>
    </xf>
    <xf numFmtId="164" fontId="5" fillId="0" borderId="0" xfId="0" applyNumberFormat="1" applyFont="1" applyBorder="1" applyAlignment="1">
      <alignment horizontal="center"/>
    </xf>
    <xf numFmtId="0" fontId="5" fillId="0" borderId="0" xfId="0" applyFont="1" applyBorder="1" applyAlignment="1">
      <alignment horizontal="center"/>
    </xf>
    <xf numFmtId="0" fontId="4" fillId="0" borderId="2" xfId="0" applyFont="1" applyBorder="1"/>
    <xf numFmtId="0" fontId="4" fillId="0" borderId="0" xfId="0" applyFont="1"/>
    <xf numFmtId="0" fontId="4" fillId="0" borderId="0" xfId="0" applyFont="1" applyBorder="1"/>
    <xf numFmtId="0" fontId="4" fillId="0" borderId="1" xfId="0" applyFont="1" applyBorder="1"/>
    <xf numFmtId="37" fontId="5" fillId="0" borderId="0" xfId="0" applyNumberFormat="1" applyFont="1"/>
    <xf numFmtId="2" fontId="5" fillId="0" borderId="0" xfId="0" applyNumberFormat="1" applyFont="1" applyAlignment="1">
      <alignment horizontal="center"/>
    </xf>
    <xf numFmtId="37" fontId="4" fillId="0" borderId="0" xfId="0" applyNumberFormat="1" applyFont="1"/>
    <xf numFmtId="2" fontId="4" fillId="0" borderId="0" xfId="0" applyNumberFormat="1" applyFont="1" applyAlignment="1">
      <alignment horizontal="center"/>
    </xf>
    <xf numFmtId="164" fontId="5" fillId="0" borderId="0" xfId="0" applyNumberFormat="1" applyFont="1"/>
    <xf numFmtId="164" fontId="4" fillId="0" borderId="0" xfId="0" applyNumberFormat="1" applyFont="1"/>
    <xf numFmtId="164" fontId="4" fillId="0" borderId="1" xfId="0" applyNumberFormat="1" applyFont="1" applyBorder="1"/>
    <xf numFmtId="2" fontId="4" fillId="0" borderId="1" xfId="0" applyNumberFormat="1" applyFont="1" applyBorder="1" applyAlignment="1">
      <alignment horizontal="center"/>
    </xf>
    <xf numFmtId="0" fontId="0" fillId="0" borderId="1" xfId="0" applyBorder="1"/>
    <xf numFmtId="0" fontId="0" fillId="0" borderId="0" xfId="0" applyBorder="1" applyAlignment="1"/>
    <xf numFmtId="0" fontId="0" fillId="0" borderId="1" xfId="22" applyFont="1" applyBorder="1"/>
    <xf numFmtId="43" fontId="0" fillId="0" borderId="0" xfId="1" applyFont="1" applyAlignment="1">
      <alignment vertical="center"/>
    </xf>
    <xf numFmtId="0" fontId="0" fillId="0" borderId="0" xfId="0" applyNumberFormat="1" applyFont="1" applyAlignment="1">
      <alignment horizontal="right" vertical="center"/>
    </xf>
    <xf numFmtId="0" fontId="0" fillId="0" borderId="0" xfId="0" applyFont="1" applyAlignment="1">
      <alignment vertical="center"/>
    </xf>
    <xf numFmtId="0" fontId="26" fillId="0" borderId="0" xfId="0" applyNumberFormat="1" applyFont="1" applyAlignment="1">
      <alignment horizontal="center" vertical="center"/>
    </xf>
    <xf numFmtId="3" fontId="0" fillId="0" borderId="1" xfId="0" applyNumberFormat="1" applyFont="1" applyBorder="1"/>
    <xf numFmtId="43" fontId="5" fillId="0" borderId="0" xfId="0" applyNumberFormat="1" applyFont="1"/>
    <xf numFmtId="0" fontId="5" fillId="0" borderId="0" xfId="0" applyFont="1" applyBorder="1"/>
    <xf numFmtId="43" fontId="5" fillId="0" borderId="1" xfId="1" applyNumberFormat="1" applyFont="1" applyBorder="1"/>
    <xf numFmtId="0" fontId="5" fillId="0" borderId="0" xfId="34" applyNumberFormat="1" applyFont="1" applyAlignment="1" applyProtection="1"/>
    <xf numFmtId="0" fontId="7" fillId="0" borderId="1" xfId="0" applyFont="1" applyFill="1" applyBorder="1" applyAlignment="1">
      <alignment vertical="top" wrapText="1"/>
    </xf>
    <xf numFmtId="0" fontId="6" fillId="0" borderId="0" xfId="257" applyFont="1" applyFill="1" applyAlignment="1">
      <alignment horizontal="centerContinuous" vertical="center"/>
    </xf>
    <xf numFmtId="0" fontId="6" fillId="0" borderId="0" xfId="257" applyFont="1" applyFill="1" applyAlignment="1">
      <alignment horizontal="centerContinuous" vertical="top"/>
    </xf>
    <xf numFmtId="0" fontId="6" fillId="0" borderId="0" xfId="257" applyFont="1" applyFill="1" applyAlignment="1">
      <alignment vertical="top"/>
    </xf>
    <xf numFmtId="164" fontId="0" fillId="0" borderId="0" xfId="1" applyNumberFormat="1" applyFont="1"/>
    <xf numFmtId="164" fontId="0" fillId="0" borderId="1" xfId="1" applyNumberFormat="1" applyFont="1" applyBorder="1"/>
    <xf numFmtId="0" fontId="0" fillId="0" borderId="0" xfId="0" applyBorder="1"/>
    <xf numFmtId="0" fontId="0" fillId="0" borderId="0" xfId="0" applyFont="1" applyFill="1" applyBorder="1"/>
    <xf numFmtId="0" fontId="0" fillId="0" borderId="1" xfId="0" applyFont="1" applyFill="1" applyBorder="1"/>
    <xf numFmtId="164" fontId="7" fillId="0" borderId="1" xfId="1" applyNumberFormat="1" applyFont="1" applyFill="1" applyBorder="1" applyAlignment="1">
      <alignment horizontal="center" vertical="center"/>
    </xf>
    <xf numFmtId="49" fontId="6" fillId="0" borderId="1" xfId="0" applyNumberFormat="1" applyFont="1" applyFill="1" applyBorder="1" applyAlignment="1">
      <alignment vertical="top"/>
    </xf>
    <xf numFmtId="164" fontId="6" fillId="0" borderId="1" xfId="0" applyNumberFormat="1" applyFont="1" applyFill="1" applyBorder="1" applyAlignment="1">
      <alignment horizontal="center" vertical="center" wrapText="1"/>
    </xf>
    <xf numFmtId="0" fontId="5" fillId="0" borderId="0" xfId="0" applyFont="1" applyAlignment="1">
      <alignment horizontal="centerContinuous" vertical="top"/>
    </xf>
    <xf numFmtId="0" fontId="0" fillId="0" borderId="0" xfId="258" applyFont="1" applyAlignment="1">
      <alignment horizontal="centerContinuous"/>
    </xf>
    <xf numFmtId="0" fontId="0" fillId="0" borderId="0" xfId="258" applyFont="1"/>
    <xf numFmtId="0" fontId="5" fillId="0" borderId="4" xfId="258" applyFont="1" applyBorder="1" applyAlignment="1">
      <alignment horizontal="left"/>
    </xf>
    <xf numFmtId="164" fontId="5" fillId="0" borderId="4" xfId="259" applyNumberFormat="1" applyFont="1" applyBorder="1"/>
    <xf numFmtId="0" fontId="5" fillId="0" borderId="5" xfId="258" applyFont="1" applyBorder="1" applyAlignment="1">
      <alignment horizontal="left"/>
    </xf>
    <xf numFmtId="164" fontId="5" fillId="0" borderId="5" xfId="259" applyNumberFormat="1" applyFont="1" applyBorder="1"/>
    <xf numFmtId="0" fontId="0" fillId="0" borderId="5" xfId="258" applyFont="1" applyBorder="1" applyAlignment="1">
      <alignment horizontal="left" indent="1"/>
    </xf>
    <xf numFmtId="164" fontId="0" fillId="0" borderId="5" xfId="259" applyNumberFormat="1" applyFont="1" applyBorder="1"/>
    <xf numFmtId="0" fontId="0" fillId="0" borderId="5" xfId="258" applyFont="1" applyBorder="1" applyAlignment="1">
      <alignment horizontal="left" indent="2"/>
    </xf>
    <xf numFmtId="0" fontId="5" fillId="0" borderId="5" xfId="258" applyFont="1" applyBorder="1" applyAlignment="1">
      <alignment horizontal="left" indent="1"/>
    </xf>
    <xf numFmtId="0" fontId="0" fillId="0" borderId="6" xfId="258" applyFont="1" applyBorder="1" applyAlignment="1">
      <alignment horizontal="left" indent="1"/>
    </xf>
    <xf numFmtId="164" fontId="0" fillId="0" borderId="6" xfId="259" applyNumberFormat="1" applyFont="1" applyBorder="1"/>
    <xf numFmtId="0" fontId="5" fillId="0" borderId="0" xfId="258" applyFont="1" applyFill="1"/>
    <xf numFmtId="164" fontId="4" fillId="0" borderId="5" xfId="259" applyNumberFormat="1" applyFont="1" applyBorder="1"/>
    <xf numFmtId="0" fontId="0" fillId="0" borderId="6" xfId="258" applyFont="1" applyBorder="1" applyAlignment="1">
      <alignment horizontal="left" indent="2"/>
    </xf>
    <xf numFmtId="164" fontId="4" fillId="0" borderId="6" xfId="259" applyNumberFormat="1" applyFont="1" applyBorder="1"/>
    <xf numFmtId="0" fontId="0" fillId="0" borderId="1" xfId="0" applyFont="1" applyBorder="1" applyAlignment="1">
      <alignment horizontal="left" indent="2"/>
    </xf>
    <xf numFmtId="0" fontId="5" fillId="0" borderId="0" xfId="0" applyFont="1" applyBorder="1" applyAlignment="1">
      <alignment horizontal="left" indent="1"/>
    </xf>
    <xf numFmtId="0" fontId="0" fillId="0" borderId="0" xfId="0" applyFont="1" applyBorder="1" applyAlignment="1">
      <alignment horizontal="left" indent="2"/>
    </xf>
    <xf numFmtId="0" fontId="5" fillId="0" borderId="4" xfId="0" applyFont="1" applyBorder="1" applyAlignment="1">
      <alignment horizontal="left"/>
    </xf>
    <xf numFmtId="0" fontId="5" fillId="0" borderId="7" xfId="0" applyFont="1" applyBorder="1" applyAlignment="1">
      <alignment horizontal="left"/>
    </xf>
    <xf numFmtId="164" fontId="5" fillId="0" borderId="4" xfId="1" applyNumberFormat="1" applyFont="1" applyBorder="1"/>
    <xf numFmtId="164" fontId="5" fillId="0" borderId="7" xfId="1" applyNumberFormat="1" applyFont="1" applyBorder="1"/>
    <xf numFmtId="0" fontId="0" fillId="0" borderId="0" xfId="258" applyFont="1" applyAlignment="1"/>
    <xf numFmtId="0" fontId="0" fillId="0" borderId="0" xfId="0" applyAlignment="1">
      <alignment vertical="center"/>
    </xf>
    <xf numFmtId="0" fontId="0" fillId="0" borderId="0" xfId="0" applyNumberFormat="1" applyAlignment="1">
      <alignment vertical="top" wrapText="1"/>
    </xf>
    <xf numFmtId="164" fontId="4" fillId="0" borderId="1" xfId="11" applyNumberFormat="1" applyFont="1" applyBorder="1"/>
    <xf numFmtId="43" fontId="4" fillId="0" borderId="0" xfId="1" applyFont="1"/>
    <xf numFmtId="0" fontId="0" fillId="0" borderId="0" xfId="0" applyFill="1" applyBorder="1" applyAlignment="1">
      <alignment horizontal="center" vertical="center"/>
    </xf>
    <xf numFmtId="0" fontId="5" fillId="0" borderId="7" xfId="258" applyFont="1" applyBorder="1" applyAlignment="1">
      <alignment horizontal="left"/>
    </xf>
    <xf numFmtId="164" fontId="5" fillId="0" borderId="7" xfId="259" applyNumberFormat="1" applyFont="1" applyBorder="1"/>
    <xf numFmtId="0" fontId="28" fillId="0" borderId="0" xfId="0" applyFont="1" applyBorder="1"/>
    <xf numFmtId="0" fontId="0" fillId="0" borderId="0" xfId="0" applyFill="1" applyAlignment="1">
      <alignment horizontal="left" vertical="top" wrapText="1"/>
    </xf>
    <xf numFmtId="0" fontId="6" fillId="0" borderId="0" xfId="0" applyFont="1" applyFill="1" applyBorder="1" applyAlignment="1">
      <alignment horizontal="left" vertical="top" wrapText="1"/>
    </xf>
    <xf numFmtId="0" fontId="6" fillId="0" borderId="0" xfId="0" applyFont="1" applyFill="1" applyBorder="1" applyAlignment="1">
      <alignment vertical="top" wrapText="1"/>
    </xf>
    <xf numFmtId="3" fontId="6" fillId="0" borderId="0" xfId="0" applyNumberFormat="1" applyFont="1" applyFill="1" applyBorder="1" applyAlignment="1">
      <alignment horizontal="left"/>
    </xf>
    <xf numFmtId="0" fontId="6" fillId="3" borderId="3" xfId="22" applyFont="1" applyFill="1" applyBorder="1" applyAlignment="1">
      <alignment horizontal="centerContinuous" vertical="center"/>
    </xf>
    <xf numFmtId="0" fontId="6" fillId="3" borderId="3" xfId="22" applyFont="1" applyFill="1" applyBorder="1" applyAlignment="1">
      <alignment horizontal="center" vertical="center"/>
    </xf>
    <xf numFmtId="0" fontId="6" fillId="4" borderId="2" xfId="22" applyFont="1" applyFill="1" applyBorder="1" applyAlignment="1">
      <alignment horizontal="center" vertical="center"/>
    </xf>
    <xf numFmtId="0" fontId="6" fillId="4" borderId="1" xfId="22" applyFont="1" applyFill="1" applyBorder="1" applyAlignment="1">
      <alignment horizontal="center" vertical="center"/>
    </xf>
    <xf numFmtId="0" fontId="5" fillId="4" borderId="2" xfId="0" applyFont="1" applyFill="1" applyBorder="1" applyAlignment="1">
      <alignment horizontal="center" vertical="center"/>
    </xf>
    <xf numFmtId="0" fontId="5" fillId="4" borderId="1" xfId="0" applyFont="1" applyFill="1" applyBorder="1" applyAlignment="1">
      <alignment horizontal="center" vertical="center"/>
    </xf>
    <xf numFmtId="0" fontId="25" fillId="4" borderId="2" xfId="0" applyFont="1" applyFill="1" applyBorder="1" applyAlignment="1">
      <alignment horizontal="center" vertical="center"/>
    </xf>
    <xf numFmtId="0" fontId="25"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0" fillId="4" borderId="2" xfId="0" applyFill="1" applyBorder="1" applyAlignment="1"/>
    <xf numFmtId="0" fontId="0" fillId="4" borderId="1" xfId="0" applyFill="1" applyBorder="1" applyAlignment="1"/>
    <xf numFmtId="3" fontId="6" fillId="4" borderId="2" xfId="0" applyNumberFormat="1" applyFont="1" applyFill="1" applyBorder="1" applyAlignment="1">
      <alignment vertical="center"/>
    </xf>
    <xf numFmtId="3" fontId="6" fillId="4" borderId="2" xfId="0" applyNumberFormat="1" applyFont="1" applyFill="1" applyBorder="1" applyAlignment="1">
      <alignment horizontal="center" vertical="center"/>
    </xf>
    <xf numFmtId="3" fontId="6" fillId="4" borderId="1" xfId="0" applyNumberFormat="1" applyFont="1" applyFill="1" applyBorder="1" applyAlignment="1">
      <alignment horizontal="centerContinuous" vertical="center"/>
    </xf>
    <xf numFmtId="3" fontId="6" fillId="4" borderId="1" xfId="0" applyNumberFormat="1" applyFont="1" applyFill="1" applyBorder="1" applyAlignment="1">
      <alignment horizontal="center" vertical="center"/>
    </xf>
    <xf numFmtId="0" fontId="0" fillId="4" borderId="2" xfId="0" applyFont="1" applyFill="1" applyBorder="1"/>
    <xf numFmtId="0" fontId="5" fillId="4" borderId="2" xfId="258" applyFont="1" applyFill="1" applyBorder="1" applyAlignment="1">
      <alignment horizontal="center" vertical="center"/>
    </xf>
    <xf numFmtId="0" fontId="5" fillId="4" borderId="1" xfId="258" applyFont="1" applyFill="1" applyBorder="1" applyAlignment="1">
      <alignment horizontal="center" vertical="center"/>
    </xf>
    <xf numFmtId="3" fontId="6" fillId="4" borderId="2" xfId="22" applyNumberFormat="1" applyFont="1" applyFill="1" applyBorder="1" applyAlignment="1">
      <alignment horizontal="center" vertical="center"/>
    </xf>
    <xf numFmtId="0" fontId="5" fillId="4" borderId="3" xfId="0" applyFont="1" applyFill="1" applyBorder="1" applyAlignment="1">
      <alignment horizontal="center" vertical="center"/>
    </xf>
    <xf numFmtId="0" fontId="5" fillId="5" borderId="3" xfId="0" applyFont="1" applyFill="1" applyBorder="1" applyAlignment="1">
      <alignment horizontal="center"/>
    </xf>
    <xf numFmtId="0" fontId="5" fillId="5" borderId="3" xfId="0" applyFont="1" applyFill="1" applyBorder="1" applyAlignment="1">
      <alignment horizontal="center" vertical="center" wrapText="1"/>
    </xf>
    <xf numFmtId="0" fontId="5" fillId="3" borderId="3" xfId="0" applyFont="1" applyFill="1" applyBorder="1" applyAlignment="1">
      <alignment horizontal="center"/>
    </xf>
    <xf numFmtId="0" fontId="5" fillId="3" borderId="3" xfId="0" applyFont="1" applyFill="1" applyBorder="1" applyAlignment="1">
      <alignment horizontal="center" vertical="center" wrapText="1"/>
    </xf>
    <xf numFmtId="0" fontId="6" fillId="5" borderId="3" xfId="0" applyFont="1" applyFill="1" applyBorder="1" applyAlignment="1">
      <alignment horizontal="centerContinuous" vertical="top"/>
    </xf>
    <xf numFmtId="0" fontId="6" fillId="5" borderId="3" xfId="22" applyFont="1" applyFill="1" applyBorder="1" applyAlignment="1">
      <alignment horizontal="center" vertical="center" wrapText="1"/>
    </xf>
    <xf numFmtId="0" fontId="5" fillId="5" borderId="1" xfId="0" applyFont="1" applyFill="1" applyBorder="1" applyAlignment="1">
      <alignment horizontal="center"/>
    </xf>
    <xf numFmtId="0" fontId="5" fillId="5" borderId="3" xfId="258" applyFont="1" applyFill="1" applyBorder="1" applyAlignment="1">
      <alignment horizontal="center"/>
    </xf>
    <xf numFmtId="0" fontId="5" fillId="5" borderId="3" xfId="258" applyFont="1" applyFill="1" applyBorder="1" applyAlignment="1">
      <alignment horizontal="center" vertical="center" wrapText="1"/>
    </xf>
    <xf numFmtId="0" fontId="5" fillId="5" borderId="3" xfId="258" applyFont="1" applyFill="1" applyBorder="1" applyAlignment="1">
      <alignment horizontal="center" vertical="center"/>
    </xf>
    <xf numFmtId="0" fontId="5" fillId="3" borderId="2" xfId="258" applyFont="1" applyFill="1" applyBorder="1" applyAlignment="1">
      <alignment horizontal="center" vertical="center"/>
    </xf>
    <xf numFmtId="0" fontId="5" fillId="3" borderId="1" xfId="258" applyFont="1" applyFill="1" applyBorder="1" applyAlignment="1">
      <alignment horizontal="center" vertical="center"/>
    </xf>
    <xf numFmtId="0" fontId="6" fillId="5" borderId="3" xfId="34" applyFont="1" applyFill="1" applyBorder="1" applyAlignment="1" applyProtection="1">
      <alignment horizontal="centerContinuous" vertical="center"/>
    </xf>
    <xf numFmtId="0" fontId="6" fillId="5" borderId="3" xfId="34" applyFont="1" applyFill="1" applyBorder="1" applyAlignment="1" applyProtection="1">
      <alignment horizontal="centerContinuous" vertical="top"/>
    </xf>
    <xf numFmtId="0" fontId="6" fillId="5" borderId="3" xfId="0" applyFont="1" applyFill="1" applyBorder="1" applyAlignment="1">
      <alignment horizontal="center" vertical="center" wrapText="1"/>
    </xf>
    <xf numFmtId="0" fontId="7" fillId="5" borderId="3" xfId="34" applyFont="1" applyFill="1" applyBorder="1" applyAlignment="1" applyProtection="1">
      <alignment horizontal="centerContinuous" vertical="top"/>
    </xf>
    <xf numFmtId="0" fontId="6" fillId="5" borderId="3" xfId="22" applyFont="1" applyFill="1" applyBorder="1" applyAlignment="1">
      <alignment horizontal="centerContinuous" vertical="center"/>
    </xf>
    <xf numFmtId="0" fontId="6" fillId="5" borderId="3" xfId="22" applyFont="1" applyFill="1" applyBorder="1" applyAlignment="1">
      <alignment horizontal="center" vertical="center"/>
    </xf>
    <xf numFmtId="0" fontId="0" fillId="2" borderId="0" xfId="0" applyFill="1"/>
    <xf numFmtId="3" fontId="6" fillId="5" borderId="2" xfId="0" applyNumberFormat="1" applyFont="1" applyFill="1" applyBorder="1" applyAlignment="1">
      <alignment horizontal="center" vertical="center"/>
    </xf>
    <xf numFmtId="0" fontId="6" fillId="5" borderId="3" xfId="34" applyFont="1" applyFill="1" applyBorder="1" applyAlignment="1" applyProtection="1">
      <alignment horizontal="center" vertical="center"/>
    </xf>
    <xf numFmtId="3" fontId="6" fillId="5" borderId="1" xfId="0" applyNumberFormat="1" applyFont="1" applyFill="1" applyBorder="1" applyAlignment="1">
      <alignment horizontal="center" vertical="center"/>
    </xf>
    <xf numFmtId="0" fontId="25" fillId="5" borderId="3" xfId="0" applyFont="1" applyFill="1" applyBorder="1" applyAlignment="1">
      <alignment horizontal="centerContinuous"/>
    </xf>
    <xf numFmtId="0" fontId="25" fillId="5" borderId="1" xfId="0" applyFont="1" applyFill="1" applyBorder="1" applyAlignment="1">
      <alignment horizontal="center"/>
    </xf>
    <xf numFmtId="0" fontId="5" fillId="5" borderId="3" xfId="0" applyFont="1" applyFill="1" applyBorder="1" applyAlignment="1">
      <alignment horizontal="centerContinuous"/>
    </xf>
    <xf numFmtId="39" fontId="6" fillId="5" borderId="3" xfId="34" applyNumberFormat="1" applyFont="1" applyFill="1" applyBorder="1" applyAlignment="1" applyProtection="1">
      <alignment horizontal="centerContinuous" vertical="center"/>
    </xf>
    <xf numFmtId="39" fontId="6" fillId="5" borderId="3" xfId="34" applyNumberFormat="1" applyFont="1" applyFill="1" applyBorder="1" applyAlignment="1" applyProtection="1">
      <alignment horizontal="centerContinuous" vertical="top"/>
    </xf>
    <xf numFmtId="0" fontId="6" fillId="5" borderId="3" xfId="34" applyFont="1" applyFill="1" applyBorder="1" applyAlignment="1" applyProtection="1">
      <alignment horizontal="center"/>
    </xf>
    <xf numFmtId="0" fontId="6" fillId="5" borderId="2" xfId="0" applyFont="1" applyFill="1" applyBorder="1" applyAlignment="1">
      <alignment horizontal="center" wrapText="1"/>
    </xf>
  </cellXfs>
  <cellStyles count="260">
    <cellStyle name="Euro" xfId="35"/>
    <cellStyle name="Hipervínculo" xfId="34" builtinId="8"/>
    <cellStyle name="Millares" xfId="1" builtinId="3"/>
    <cellStyle name="Millares 10" xfId="256"/>
    <cellStyle name="Millares 11" xfId="259"/>
    <cellStyle name="Millares 2" xfId="2"/>
    <cellStyle name="Millares 2 2" xfId="3"/>
    <cellStyle name="Millares 2 3" xfId="4"/>
    <cellStyle name="Millares 2 4" xfId="5"/>
    <cellStyle name="Millares 2 5" xfId="6"/>
    <cellStyle name="Millares 2 6" xfId="7"/>
    <cellStyle name="Millares 2 7" xfId="8"/>
    <cellStyle name="Millares 2 8" xfId="9"/>
    <cellStyle name="Millares 2 9" xfId="10"/>
    <cellStyle name="Millares 3" xfId="11"/>
    <cellStyle name="Millares 3 2" xfId="12"/>
    <cellStyle name="Millares 4" xfId="36"/>
    <cellStyle name="Millares 5" xfId="13"/>
    <cellStyle name="Millares 5 2" xfId="37"/>
    <cellStyle name="Millares 6" xfId="14"/>
    <cellStyle name="Millares 7" xfId="15"/>
    <cellStyle name="Millares 8" xfId="16"/>
    <cellStyle name="Millares 9" xfId="17"/>
    <cellStyle name="Moneda 2" xfId="38"/>
    <cellStyle name="Normal" xfId="0" builtinId="0"/>
    <cellStyle name="Normal 10" xfId="18"/>
    <cellStyle name="Normal 100" xfId="39"/>
    <cellStyle name="Normal 101" xfId="40"/>
    <cellStyle name="Normal 102" xfId="41"/>
    <cellStyle name="Normal 103" xfId="42"/>
    <cellStyle name="Normal 104" xfId="43"/>
    <cellStyle name="Normal 105" xfId="44"/>
    <cellStyle name="Normal 106" xfId="45"/>
    <cellStyle name="Normal 107" xfId="46"/>
    <cellStyle name="Normal 108" xfId="47"/>
    <cellStyle name="Normal 109" xfId="48"/>
    <cellStyle name="Normal 11" xfId="19"/>
    <cellStyle name="Normal 110" xfId="49"/>
    <cellStyle name="Normal 111" xfId="50"/>
    <cellStyle name="Normal 112" xfId="51"/>
    <cellStyle name="Normal 113" xfId="52"/>
    <cellStyle name="Normal 114" xfId="53"/>
    <cellStyle name="Normal 115" xfId="255"/>
    <cellStyle name="Normal 116" xfId="258"/>
    <cellStyle name="Normal 117" xfId="54"/>
    <cellStyle name="Normal 12" xfId="55"/>
    <cellStyle name="Normal 13" xfId="56"/>
    <cellStyle name="Normal 14" xfId="57"/>
    <cellStyle name="Normal 15" xfId="58"/>
    <cellStyle name="Normal 16" xfId="59"/>
    <cellStyle name="Normal 17" xfId="60"/>
    <cellStyle name="Normal 18" xfId="61"/>
    <cellStyle name="Normal 19" xfId="62"/>
    <cellStyle name="Normal 2" xfId="20"/>
    <cellStyle name="Normal 2 10" xfId="63"/>
    <cellStyle name="Normal 2 100" xfId="64"/>
    <cellStyle name="Normal 2 101" xfId="65"/>
    <cellStyle name="Normal 2 102" xfId="66"/>
    <cellStyle name="Normal 2 103" xfId="67"/>
    <cellStyle name="Normal 2 104" xfId="68"/>
    <cellStyle name="Normal 2 105" xfId="69"/>
    <cellStyle name="Normal 2 106" xfId="70"/>
    <cellStyle name="Normal 2 107" xfId="71"/>
    <cellStyle name="Normal 2 108" xfId="72"/>
    <cellStyle name="Normal 2 109" xfId="73"/>
    <cellStyle name="Normal 2 11" xfId="74"/>
    <cellStyle name="Normal 2 110" xfId="75"/>
    <cellStyle name="Normal 2 111" xfId="76"/>
    <cellStyle name="Normal 2 112" xfId="77"/>
    <cellStyle name="Normal 2 113" xfId="78"/>
    <cellStyle name="Normal 2 12" xfId="79"/>
    <cellStyle name="Normal 2 13" xfId="80"/>
    <cellStyle name="Normal 2 14" xfId="81"/>
    <cellStyle name="Normal 2 15" xfId="82"/>
    <cellStyle name="Normal 2 16" xfId="83"/>
    <cellStyle name="Normal 2 17" xfId="84"/>
    <cellStyle name="Normal 2 18" xfId="85"/>
    <cellStyle name="Normal 2 19" xfId="86"/>
    <cellStyle name="Normal 2 2" xfId="21"/>
    <cellStyle name="Normal 2 20" xfId="87"/>
    <cellStyle name="Normal 2 21" xfId="88"/>
    <cellStyle name="Normal 2 22" xfId="89"/>
    <cellStyle name="Normal 2 23" xfId="90"/>
    <cellStyle name="Normal 2 24" xfId="91"/>
    <cellStyle name="Normal 2 25" xfId="92"/>
    <cellStyle name="Normal 2 26" xfId="93"/>
    <cellStyle name="Normal 2 27" xfId="94"/>
    <cellStyle name="Normal 2 28" xfId="95"/>
    <cellStyle name="Normal 2 29" xfId="96"/>
    <cellStyle name="Normal 2 3" xfId="22"/>
    <cellStyle name="Normal 2 3 2" xfId="257"/>
    <cellStyle name="Normal 2 30" xfId="97"/>
    <cellStyle name="Normal 2 31" xfId="98"/>
    <cellStyle name="Normal 2 32" xfId="99"/>
    <cellStyle name="Normal 2 33" xfId="100"/>
    <cellStyle name="Normal 2 34" xfId="101"/>
    <cellStyle name="Normal 2 35" xfId="102"/>
    <cellStyle name="Normal 2 36" xfId="103"/>
    <cellStyle name="Normal 2 37" xfId="104"/>
    <cellStyle name="Normal 2 38" xfId="105"/>
    <cellStyle name="Normal 2 39" xfId="106"/>
    <cellStyle name="Normal 2 4" xfId="23"/>
    <cellStyle name="Normal 2 40" xfId="107"/>
    <cellStyle name="Normal 2 41" xfId="108"/>
    <cellStyle name="Normal 2 42" xfId="109"/>
    <cellStyle name="Normal 2 43" xfId="110"/>
    <cellStyle name="Normal 2 44" xfId="111"/>
    <cellStyle name="Normal 2 45" xfId="112"/>
    <cellStyle name="Normal 2 46" xfId="113"/>
    <cellStyle name="Normal 2 47" xfId="114"/>
    <cellStyle name="Normal 2 48" xfId="115"/>
    <cellStyle name="Normal 2 49" xfId="116"/>
    <cellStyle name="Normal 2 5" xfId="24"/>
    <cellStyle name="Normal 2 50" xfId="117"/>
    <cellStyle name="Normal 2 51" xfId="118"/>
    <cellStyle name="Normal 2 52" xfId="119"/>
    <cellStyle name="Normal 2 53" xfId="120"/>
    <cellStyle name="Normal 2 54" xfId="121"/>
    <cellStyle name="Normal 2 55" xfId="122"/>
    <cellStyle name="Normal 2 56" xfId="123"/>
    <cellStyle name="Normal 2 57" xfId="124"/>
    <cellStyle name="Normal 2 58" xfId="125"/>
    <cellStyle name="Normal 2 59" xfId="126"/>
    <cellStyle name="Normal 2 6" xfId="25"/>
    <cellStyle name="Normal 2 60" xfId="127"/>
    <cellStyle name="Normal 2 61" xfId="128"/>
    <cellStyle name="Normal 2 62" xfId="129"/>
    <cellStyle name="Normal 2 63" xfId="130"/>
    <cellStyle name="Normal 2 64" xfId="131"/>
    <cellStyle name="Normal 2 65" xfId="132"/>
    <cellStyle name="Normal 2 66" xfId="133"/>
    <cellStyle name="Normal 2 67" xfId="134"/>
    <cellStyle name="Normal 2 68" xfId="135"/>
    <cellStyle name="Normal 2 69" xfId="136"/>
    <cellStyle name="Normal 2 7" xfId="26"/>
    <cellStyle name="Normal 2 70" xfId="137"/>
    <cellStyle name="Normal 2 71" xfId="138"/>
    <cellStyle name="Normal 2 72" xfId="139"/>
    <cellStyle name="Normal 2 73" xfId="140"/>
    <cellStyle name="Normal 2 74" xfId="141"/>
    <cellStyle name="Normal 2 75" xfId="142"/>
    <cellStyle name="Normal 2 76" xfId="143"/>
    <cellStyle name="Normal 2 77" xfId="144"/>
    <cellStyle name="Normal 2 78" xfId="145"/>
    <cellStyle name="Normal 2 79" xfId="146"/>
    <cellStyle name="Normal 2 8" xfId="27"/>
    <cellStyle name="Normal 2 80" xfId="147"/>
    <cellStyle name="Normal 2 81" xfId="148"/>
    <cellStyle name="Normal 2 82" xfId="149"/>
    <cellStyle name="Normal 2 83" xfId="150"/>
    <cellStyle name="Normal 2 84" xfId="151"/>
    <cellStyle name="Normal 2 85" xfId="152"/>
    <cellStyle name="Normal 2 86" xfId="153"/>
    <cellStyle name="Normal 2 87" xfId="154"/>
    <cellStyle name="Normal 2 88" xfId="155"/>
    <cellStyle name="Normal 2 89" xfId="156"/>
    <cellStyle name="Normal 2 9" xfId="28"/>
    <cellStyle name="Normal 2 90" xfId="157"/>
    <cellStyle name="Normal 2 91" xfId="158"/>
    <cellStyle name="Normal 2 92" xfId="159"/>
    <cellStyle name="Normal 2 93" xfId="160"/>
    <cellStyle name="Normal 2 94" xfId="161"/>
    <cellStyle name="Normal 2 95" xfId="162"/>
    <cellStyle name="Normal 2 96" xfId="163"/>
    <cellStyle name="Normal 2 97" xfId="164"/>
    <cellStyle name="Normal 2 98" xfId="165"/>
    <cellStyle name="Normal 2 99" xfId="166"/>
    <cellStyle name="Normal 2_CGTA-resultados_gastos_gobierno_local-20080324" xfId="167"/>
    <cellStyle name="Normal 20" xfId="168"/>
    <cellStyle name="Normal 21" xfId="169"/>
    <cellStyle name="Normal 22" xfId="170"/>
    <cellStyle name="Normal 23" xfId="171"/>
    <cellStyle name="Normal 24" xfId="172"/>
    <cellStyle name="Normal 25" xfId="173"/>
    <cellStyle name="Normal 26" xfId="174"/>
    <cellStyle name="Normal 27" xfId="175"/>
    <cellStyle name="Normal 28" xfId="176"/>
    <cellStyle name="Normal 29" xfId="177"/>
    <cellStyle name="Normal 3" xfId="29"/>
    <cellStyle name="Normal 3 2" xfId="30"/>
    <cellStyle name="Normal 30" xfId="178"/>
    <cellStyle name="Normal 31" xfId="179"/>
    <cellStyle name="Normal 32" xfId="180"/>
    <cellStyle name="Normal 33" xfId="181"/>
    <cellStyle name="Normal 34" xfId="182"/>
    <cellStyle name="Normal 35" xfId="183"/>
    <cellStyle name="Normal 36" xfId="184"/>
    <cellStyle name="Normal 37" xfId="185"/>
    <cellStyle name="Normal 38" xfId="186"/>
    <cellStyle name="Normal 39" xfId="187"/>
    <cellStyle name="Normal 4" xfId="31"/>
    <cellStyle name="Normal 40" xfId="188"/>
    <cellStyle name="Normal 41" xfId="189"/>
    <cellStyle name="Normal 42" xfId="190"/>
    <cellStyle name="Normal 43" xfId="191"/>
    <cellStyle name="Normal 44" xfId="192"/>
    <cellStyle name="Normal 45" xfId="193"/>
    <cellStyle name="Normal 46" xfId="194"/>
    <cellStyle name="Normal 47" xfId="195"/>
    <cellStyle name="Normal 48" xfId="196"/>
    <cellStyle name="Normal 49" xfId="197"/>
    <cellStyle name="Normal 5" xfId="198"/>
    <cellStyle name="Normal 50" xfId="199"/>
    <cellStyle name="Normal 51" xfId="200"/>
    <cellStyle name="Normal 52" xfId="201"/>
    <cellStyle name="Normal 53" xfId="202"/>
    <cellStyle name="Normal 54" xfId="203"/>
    <cellStyle name="Normal 55" xfId="204"/>
    <cellStyle name="Normal 56" xfId="205"/>
    <cellStyle name="Normal 57" xfId="206"/>
    <cellStyle name="Normal 58" xfId="207"/>
    <cellStyle name="Normal 59" xfId="208"/>
    <cellStyle name="Normal 6" xfId="32"/>
    <cellStyle name="Normal 6 2" xfId="209"/>
    <cellStyle name="Normal 60" xfId="210"/>
    <cellStyle name="Normal 61" xfId="211"/>
    <cellStyle name="Normal 62" xfId="212"/>
    <cellStyle name="Normal 63" xfId="213"/>
    <cellStyle name="Normal 64" xfId="214"/>
    <cellStyle name="Normal 65" xfId="215"/>
    <cellStyle name="Normal 66" xfId="216"/>
    <cellStyle name="Normal 67" xfId="217"/>
    <cellStyle name="Normal 68" xfId="218"/>
    <cellStyle name="Normal 69" xfId="219"/>
    <cellStyle name="Normal 7" xfId="220"/>
    <cellStyle name="Normal 70" xfId="221"/>
    <cellStyle name="Normal 71" xfId="222"/>
    <cellStyle name="Normal 72" xfId="223"/>
    <cellStyle name="Normal 73" xfId="224"/>
    <cellStyle name="Normal 74" xfId="225"/>
    <cellStyle name="Normal 75" xfId="226"/>
    <cellStyle name="Normal 76" xfId="227"/>
    <cellStyle name="Normal 77" xfId="228"/>
    <cellStyle name="Normal 78" xfId="229"/>
    <cellStyle name="Normal 79" xfId="230"/>
    <cellStyle name="Normal 8" xfId="231"/>
    <cellStyle name="Normal 80" xfId="232"/>
    <cellStyle name="Normal 81" xfId="233"/>
    <cellStyle name="Normal 82" xfId="234"/>
    <cellStyle name="Normal 83" xfId="235"/>
    <cellStyle name="Normal 84" xfId="236"/>
    <cellStyle name="Normal 85" xfId="237"/>
    <cellStyle name="Normal 86" xfId="238"/>
    <cellStyle name="Normal 87" xfId="239"/>
    <cellStyle name="Normal 88" xfId="240"/>
    <cellStyle name="Normal 89" xfId="241"/>
    <cellStyle name="Normal 9" xfId="242"/>
    <cellStyle name="Normal 90" xfId="243"/>
    <cellStyle name="Normal 91" xfId="244"/>
    <cellStyle name="Normal 92" xfId="245"/>
    <cellStyle name="Normal 93" xfId="246"/>
    <cellStyle name="Normal 94" xfId="247"/>
    <cellStyle name="Normal 95" xfId="248"/>
    <cellStyle name="Normal 96" xfId="249"/>
    <cellStyle name="Normal 97" xfId="250"/>
    <cellStyle name="Normal 98" xfId="251"/>
    <cellStyle name="Normal 99" xfId="252"/>
    <cellStyle name="Normal_Ejemplo de cuadros de salida" xfId="33"/>
    <cellStyle name="Porcentual 2" xfId="253"/>
    <cellStyle name="Porcentual 2 2" xfId="254"/>
  </cellStyles>
  <dxfs count="5">
    <dxf>
      <font>
        <b val="0"/>
        <i val="0"/>
        <condense val="0"/>
        <extend val="0"/>
        <color indexed="10"/>
      </font>
      <fill>
        <patternFill>
          <bgColor indexed="11"/>
        </patternFill>
      </fill>
    </dxf>
    <dxf>
      <font>
        <b val="0"/>
        <i val="0"/>
        <condense val="0"/>
        <extend val="0"/>
        <color indexed="10"/>
      </font>
      <fill>
        <patternFill>
          <bgColor indexed="11"/>
        </patternFill>
      </fill>
    </dxf>
    <dxf>
      <font>
        <b val="0"/>
        <i val="0"/>
        <condense val="0"/>
        <extend val="0"/>
        <color indexed="10"/>
      </font>
      <fill>
        <patternFill>
          <bgColor indexed="11"/>
        </patternFill>
      </fill>
    </dxf>
    <dxf>
      <font>
        <b val="0"/>
        <i val="0"/>
        <condense val="0"/>
        <extend val="0"/>
        <color indexed="10"/>
      </font>
      <fill>
        <patternFill>
          <bgColor indexed="11"/>
        </patternFill>
      </fill>
    </dxf>
    <dxf>
      <font>
        <b val="0"/>
        <i val="0"/>
        <condense val="0"/>
        <extend val="0"/>
        <color indexed="10"/>
      </font>
      <fill>
        <patternFill>
          <bgColor indexed="11"/>
        </patternFill>
      </fill>
    </dxf>
  </dxfs>
  <tableStyles count="0" defaultTableStyle="TableStyleMedium9" defaultPivotStyle="PivotStyleLight16"/>
  <colors>
    <mruColors>
      <color rgb="FFA43D3A"/>
      <color rgb="FF725892"/>
      <color rgb="FF7A2E98"/>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Indice!A1"/></Relationships>
</file>

<file path=xl/drawings/_rels/drawing10.xml.rels><?xml version="1.0" encoding="UTF-8" standalone="yes"?>
<Relationships xmlns="http://schemas.openxmlformats.org/package/2006/relationships"><Relationship Id="rId1" Type="http://schemas.openxmlformats.org/officeDocument/2006/relationships/hyperlink" Target="#Indice!A1"/></Relationships>
</file>

<file path=xl/drawings/_rels/drawing11.xml.rels><?xml version="1.0" encoding="UTF-8" standalone="yes"?>
<Relationships xmlns="http://schemas.openxmlformats.org/package/2006/relationships"><Relationship Id="rId1" Type="http://schemas.openxmlformats.org/officeDocument/2006/relationships/hyperlink" Target="#Indice!A1"/></Relationships>
</file>

<file path=xl/drawings/_rels/drawing12.xml.rels><?xml version="1.0" encoding="UTF-8" standalone="yes"?>
<Relationships xmlns="http://schemas.openxmlformats.org/package/2006/relationships"><Relationship Id="rId1" Type="http://schemas.openxmlformats.org/officeDocument/2006/relationships/hyperlink" Target="#Indice!A1"/></Relationships>
</file>

<file path=xl/drawings/_rels/drawing13.xml.rels><?xml version="1.0" encoding="UTF-8" standalone="yes"?>
<Relationships xmlns="http://schemas.openxmlformats.org/package/2006/relationships"><Relationship Id="rId1" Type="http://schemas.openxmlformats.org/officeDocument/2006/relationships/hyperlink" Target="#Indice!A1"/></Relationships>
</file>

<file path=xl/drawings/_rels/drawing14.xml.rels><?xml version="1.0" encoding="UTF-8" standalone="yes"?>
<Relationships xmlns="http://schemas.openxmlformats.org/package/2006/relationships"><Relationship Id="rId1" Type="http://schemas.openxmlformats.org/officeDocument/2006/relationships/hyperlink" Target="#Indice!A1"/></Relationships>
</file>

<file path=xl/drawings/_rels/drawing15.xml.rels><?xml version="1.0" encoding="UTF-8" standalone="yes"?>
<Relationships xmlns="http://schemas.openxmlformats.org/package/2006/relationships"><Relationship Id="rId1" Type="http://schemas.openxmlformats.org/officeDocument/2006/relationships/hyperlink" Target="#Indice!A1"/></Relationships>
</file>

<file path=xl/drawings/_rels/drawing16.xml.rels><?xml version="1.0" encoding="UTF-8" standalone="yes"?>
<Relationships xmlns="http://schemas.openxmlformats.org/package/2006/relationships"><Relationship Id="rId1" Type="http://schemas.openxmlformats.org/officeDocument/2006/relationships/hyperlink" Target="#Indice!A1"/></Relationships>
</file>

<file path=xl/drawings/_rels/drawing17.xml.rels><?xml version="1.0" encoding="UTF-8" standalone="yes"?>
<Relationships xmlns="http://schemas.openxmlformats.org/package/2006/relationships"><Relationship Id="rId1" Type="http://schemas.openxmlformats.org/officeDocument/2006/relationships/hyperlink" Target="#Indice!A1"/></Relationships>
</file>

<file path=xl/drawings/_rels/drawing18.xml.rels><?xml version="1.0" encoding="UTF-8" standalone="yes"?>
<Relationships xmlns="http://schemas.openxmlformats.org/package/2006/relationships"><Relationship Id="rId1" Type="http://schemas.openxmlformats.org/officeDocument/2006/relationships/hyperlink" Target="#Indice!A1"/></Relationships>
</file>

<file path=xl/drawings/_rels/drawing19.xml.rels><?xml version="1.0" encoding="UTF-8" standalone="yes"?>
<Relationships xmlns="http://schemas.openxmlformats.org/package/2006/relationships"><Relationship Id="rId1" Type="http://schemas.openxmlformats.org/officeDocument/2006/relationships/hyperlink" Target="#Indice!A1"/></Relationships>
</file>

<file path=xl/drawings/_rels/drawing2.xml.rels><?xml version="1.0" encoding="UTF-8" standalone="yes"?>
<Relationships xmlns="http://schemas.openxmlformats.org/package/2006/relationships"><Relationship Id="rId1" Type="http://schemas.openxmlformats.org/officeDocument/2006/relationships/hyperlink" Target="#Indice!A1"/></Relationships>
</file>

<file path=xl/drawings/_rels/drawing20.xml.rels><?xml version="1.0" encoding="UTF-8" standalone="yes"?>
<Relationships xmlns="http://schemas.openxmlformats.org/package/2006/relationships"><Relationship Id="rId1" Type="http://schemas.openxmlformats.org/officeDocument/2006/relationships/hyperlink" Target="#Indice!A1"/></Relationships>
</file>

<file path=xl/drawings/_rels/drawing21.xml.rels><?xml version="1.0" encoding="UTF-8" standalone="yes"?>
<Relationships xmlns="http://schemas.openxmlformats.org/package/2006/relationships"><Relationship Id="rId1" Type="http://schemas.openxmlformats.org/officeDocument/2006/relationships/hyperlink" Target="#Indice!A1"/></Relationships>
</file>

<file path=xl/drawings/_rels/drawing3.xml.rels><?xml version="1.0" encoding="UTF-8" standalone="yes"?>
<Relationships xmlns="http://schemas.openxmlformats.org/package/2006/relationships"><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1" Type="http://schemas.openxmlformats.org/officeDocument/2006/relationships/hyperlink" Target="#Indice!A1"/></Relationships>
</file>

<file path=xl/drawings/_rels/drawing7.xml.rels><?xml version="1.0" encoding="UTF-8" standalone="yes"?>
<Relationships xmlns="http://schemas.openxmlformats.org/package/2006/relationships"><Relationship Id="rId1" Type="http://schemas.openxmlformats.org/officeDocument/2006/relationships/hyperlink" Target="#Indice!A1"/></Relationships>
</file>

<file path=xl/drawings/_rels/drawing8.xml.rels><?xml version="1.0" encoding="UTF-8" standalone="yes"?>
<Relationships xmlns="http://schemas.openxmlformats.org/package/2006/relationships"><Relationship Id="rId1" Type="http://schemas.openxmlformats.org/officeDocument/2006/relationships/hyperlink" Target="#Indice!A1"/></Relationships>
</file>

<file path=xl/drawings/_rels/drawing9.xml.rels><?xml version="1.0" encoding="UTF-8" standalone="yes"?>
<Relationships xmlns="http://schemas.openxmlformats.org/package/2006/relationships"><Relationship Id="rId1" Type="http://schemas.openxmlformats.org/officeDocument/2006/relationships/hyperlink" Target="#Indice!A1"/></Relationships>
</file>

<file path=xl/drawings/drawing1.xml><?xml version="1.0" encoding="utf-8"?>
<xdr:wsDr xmlns:xdr="http://schemas.openxmlformats.org/drawingml/2006/spreadsheetDrawing" xmlns:a="http://schemas.openxmlformats.org/drawingml/2006/main">
  <xdr:twoCellAnchor>
    <xdr:from>
      <xdr:col>10</xdr:col>
      <xdr:colOff>0</xdr:colOff>
      <xdr:row>2</xdr:row>
      <xdr:rowOff>0</xdr:rowOff>
    </xdr:from>
    <xdr:to>
      <xdr:col>11</xdr:col>
      <xdr:colOff>228600</xdr:colOff>
      <xdr:row>4</xdr:row>
      <xdr:rowOff>47625</xdr:rowOff>
    </xdr:to>
    <xdr:sp macro="" textlink="">
      <xdr:nvSpPr>
        <xdr:cNvPr id="2" name="1 Rectángulo redondeado">
          <a:hlinkClick xmlns:r="http://schemas.openxmlformats.org/officeDocument/2006/relationships" r:id="rId1"/>
        </xdr:cNvPr>
        <xdr:cNvSpPr/>
      </xdr:nvSpPr>
      <xdr:spPr>
        <a:xfrm>
          <a:off x="7886700" y="323850"/>
          <a:ext cx="914400" cy="371475"/>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rtlCol="0" anchor="ctr"/>
        <a:lstStyle/>
        <a:p>
          <a:pPr algn="ctr"/>
          <a:r>
            <a:rPr lang="es-GT" sz="1100"/>
            <a:t>Regreso</a:t>
          </a:r>
          <a:r>
            <a:rPr lang="es-GT" sz="1100" baseline="0"/>
            <a:t> al menú</a:t>
          </a:r>
          <a:endParaRPr lang="es-GT"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304800</xdr:colOff>
      <xdr:row>1</xdr:row>
      <xdr:rowOff>9525</xdr:rowOff>
    </xdr:from>
    <xdr:to>
      <xdr:col>11</xdr:col>
      <xdr:colOff>523875</xdr:colOff>
      <xdr:row>3</xdr:row>
      <xdr:rowOff>57150</xdr:rowOff>
    </xdr:to>
    <xdr:sp macro="" textlink="">
      <xdr:nvSpPr>
        <xdr:cNvPr id="2" name="1 Rectángulo redondeado">
          <a:hlinkClick xmlns:r="http://schemas.openxmlformats.org/officeDocument/2006/relationships" r:id="rId1"/>
        </xdr:cNvPr>
        <xdr:cNvSpPr/>
      </xdr:nvSpPr>
      <xdr:spPr>
        <a:xfrm>
          <a:off x="7610475" y="171450"/>
          <a:ext cx="904875" cy="371475"/>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rtlCol="0" anchor="ctr"/>
        <a:lstStyle/>
        <a:p>
          <a:pPr algn="ctr"/>
          <a:r>
            <a:rPr lang="es-GT" sz="1100"/>
            <a:t>Regreso</a:t>
          </a:r>
          <a:r>
            <a:rPr lang="es-GT" sz="1100" baseline="0"/>
            <a:t> al menú</a:t>
          </a:r>
          <a:endParaRPr lang="es-GT"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0</xdr:colOff>
      <xdr:row>2</xdr:row>
      <xdr:rowOff>0</xdr:rowOff>
    </xdr:from>
    <xdr:to>
      <xdr:col>11</xdr:col>
      <xdr:colOff>228600</xdr:colOff>
      <xdr:row>4</xdr:row>
      <xdr:rowOff>47625</xdr:rowOff>
    </xdr:to>
    <xdr:sp macro="" textlink="">
      <xdr:nvSpPr>
        <xdr:cNvPr id="2" name="1 Rectángulo redondeado">
          <a:hlinkClick xmlns:r="http://schemas.openxmlformats.org/officeDocument/2006/relationships" r:id="rId1"/>
        </xdr:cNvPr>
        <xdr:cNvSpPr/>
      </xdr:nvSpPr>
      <xdr:spPr>
        <a:xfrm>
          <a:off x="9744075" y="323850"/>
          <a:ext cx="914400" cy="371475"/>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rtlCol="0" anchor="ctr"/>
        <a:lstStyle/>
        <a:p>
          <a:pPr algn="ctr"/>
          <a:r>
            <a:rPr lang="es-GT" sz="1100"/>
            <a:t>Regreso</a:t>
          </a:r>
          <a:r>
            <a:rPr lang="es-GT" sz="1100" baseline="0"/>
            <a:t> al menú</a:t>
          </a:r>
          <a:endParaRPr lang="es-GT"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0</xdr:colOff>
      <xdr:row>2</xdr:row>
      <xdr:rowOff>0</xdr:rowOff>
    </xdr:from>
    <xdr:to>
      <xdr:col>11</xdr:col>
      <xdr:colOff>228600</xdr:colOff>
      <xdr:row>4</xdr:row>
      <xdr:rowOff>47625</xdr:rowOff>
    </xdr:to>
    <xdr:sp macro="" textlink="">
      <xdr:nvSpPr>
        <xdr:cNvPr id="2" name="1 Rectángulo redondeado">
          <a:hlinkClick xmlns:r="http://schemas.openxmlformats.org/officeDocument/2006/relationships" r:id="rId1"/>
        </xdr:cNvPr>
        <xdr:cNvSpPr/>
      </xdr:nvSpPr>
      <xdr:spPr>
        <a:xfrm>
          <a:off x="9820275" y="323850"/>
          <a:ext cx="914400" cy="371475"/>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rtlCol="0" anchor="ctr"/>
        <a:lstStyle/>
        <a:p>
          <a:pPr algn="ctr"/>
          <a:r>
            <a:rPr lang="es-GT" sz="1100"/>
            <a:t>Regreso</a:t>
          </a:r>
          <a:r>
            <a:rPr lang="es-GT" sz="1100" baseline="0"/>
            <a:t> al menú</a:t>
          </a:r>
          <a:endParaRPr lang="es-GT"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0</xdr:colOff>
      <xdr:row>2</xdr:row>
      <xdr:rowOff>0</xdr:rowOff>
    </xdr:from>
    <xdr:to>
      <xdr:col>11</xdr:col>
      <xdr:colOff>228600</xdr:colOff>
      <xdr:row>4</xdr:row>
      <xdr:rowOff>47625</xdr:rowOff>
    </xdr:to>
    <xdr:sp macro="" textlink="">
      <xdr:nvSpPr>
        <xdr:cNvPr id="2" name="1 Rectángulo redondeado">
          <a:hlinkClick xmlns:r="http://schemas.openxmlformats.org/officeDocument/2006/relationships" r:id="rId1"/>
        </xdr:cNvPr>
        <xdr:cNvSpPr/>
      </xdr:nvSpPr>
      <xdr:spPr>
        <a:xfrm>
          <a:off x="7410450" y="323850"/>
          <a:ext cx="914400" cy="371475"/>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rtlCol="0" anchor="ctr"/>
        <a:lstStyle/>
        <a:p>
          <a:pPr algn="ctr"/>
          <a:r>
            <a:rPr lang="es-GT" sz="1100"/>
            <a:t>Regreso</a:t>
          </a:r>
          <a:r>
            <a:rPr lang="es-GT" sz="1100" baseline="0"/>
            <a:t> al menú</a:t>
          </a:r>
          <a:endParaRPr lang="es-GT"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0</xdr:colOff>
      <xdr:row>2</xdr:row>
      <xdr:rowOff>0</xdr:rowOff>
    </xdr:from>
    <xdr:to>
      <xdr:col>11</xdr:col>
      <xdr:colOff>228600</xdr:colOff>
      <xdr:row>4</xdr:row>
      <xdr:rowOff>47625</xdr:rowOff>
    </xdr:to>
    <xdr:sp macro="" textlink="">
      <xdr:nvSpPr>
        <xdr:cNvPr id="2" name="1 Rectángulo redondeado">
          <a:hlinkClick xmlns:r="http://schemas.openxmlformats.org/officeDocument/2006/relationships" r:id="rId1"/>
        </xdr:cNvPr>
        <xdr:cNvSpPr/>
      </xdr:nvSpPr>
      <xdr:spPr>
        <a:xfrm>
          <a:off x="7886700" y="323850"/>
          <a:ext cx="914400" cy="371475"/>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rtlCol="0" anchor="ctr"/>
        <a:lstStyle/>
        <a:p>
          <a:pPr algn="ctr"/>
          <a:r>
            <a:rPr lang="es-GT" sz="1100"/>
            <a:t>Regreso</a:t>
          </a:r>
          <a:r>
            <a:rPr lang="es-GT" sz="1100" baseline="0"/>
            <a:t> al menú</a:t>
          </a:r>
          <a:endParaRPr lang="es-GT"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0</xdr:colOff>
      <xdr:row>3</xdr:row>
      <xdr:rowOff>0</xdr:rowOff>
    </xdr:from>
    <xdr:to>
      <xdr:col>11</xdr:col>
      <xdr:colOff>228600</xdr:colOff>
      <xdr:row>5</xdr:row>
      <xdr:rowOff>47625</xdr:rowOff>
    </xdr:to>
    <xdr:sp macro="" textlink="">
      <xdr:nvSpPr>
        <xdr:cNvPr id="2" name="1 Rectángulo redondeado">
          <a:hlinkClick xmlns:r="http://schemas.openxmlformats.org/officeDocument/2006/relationships" r:id="rId1"/>
        </xdr:cNvPr>
        <xdr:cNvSpPr/>
      </xdr:nvSpPr>
      <xdr:spPr>
        <a:xfrm>
          <a:off x="7896225" y="485775"/>
          <a:ext cx="914400" cy="371475"/>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rtlCol="0" anchor="ctr"/>
        <a:lstStyle/>
        <a:p>
          <a:pPr algn="ctr"/>
          <a:r>
            <a:rPr lang="es-GT" sz="1100"/>
            <a:t>Regreso</a:t>
          </a:r>
          <a:r>
            <a:rPr lang="es-GT" sz="1100" baseline="0"/>
            <a:t> al menú</a:t>
          </a:r>
          <a:endParaRPr lang="es-GT"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0</xdr:colOff>
      <xdr:row>2</xdr:row>
      <xdr:rowOff>0</xdr:rowOff>
    </xdr:from>
    <xdr:to>
      <xdr:col>12</xdr:col>
      <xdr:colOff>228600</xdr:colOff>
      <xdr:row>4</xdr:row>
      <xdr:rowOff>47625</xdr:rowOff>
    </xdr:to>
    <xdr:sp macro="" textlink="">
      <xdr:nvSpPr>
        <xdr:cNvPr id="2" name="1 Rectángulo redondeado">
          <a:hlinkClick xmlns:r="http://schemas.openxmlformats.org/officeDocument/2006/relationships" r:id="rId1"/>
        </xdr:cNvPr>
        <xdr:cNvSpPr/>
      </xdr:nvSpPr>
      <xdr:spPr>
        <a:xfrm>
          <a:off x="9296400" y="323850"/>
          <a:ext cx="914400" cy="371475"/>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rtlCol="0" anchor="ctr"/>
        <a:lstStyle/>
        <a:p>
          <a:pPr algn="ctr"/>
          <a:r>
            <a:rPr lang="es-GT" sz="1100"/>
            <a:t>Regreso</a:t>
          </a:r>
          <a:r>
            <a:rPr lang="es-GT" sz="1100" baseline="0"/>
            <a:t> al menú</a:t>
          </a:r>
          <a:endParaRPr lang="es-GT"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0</xdr:colOff>
      <xdr:row>2</xdr:row>
      <xdr:rowOff>0</xdr:rowOff>
    </xdr:from>
    <xdr:to>
      <xdr:col>11</xdr:col>
      <xdr:colOff>228600</xdr:colOff>
      <xdr:row>4</xdr:row>
      <xdr:rowOff>47625</xdr:rowOff>
    </xdr:to>
    <xdr:sp macro="" textlink="">
      <xdr:nvSpPr>
        <xdr:cNvPr id="2" name="1 Rectángulo redondeado">
          <a:hlinkClick xmlns:r="http://schemas.openxmlformats.org/officeDocument/2006/relationships" r:id="rId1"/>
        </xdr:cNvPr>
        <xdr:cNvSpPr/>
      </xdr:nvSpPr>
      <xdr:spPr>
        <a:xfrm>
          <a:off x="9201150" y="323850"/>
          <a:ext cx="914400" cy="371475"/>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rtlCol="0" anchor="ctr"/>
        <a:lstStyle/>
        <a:p>
          <a:pPr algn="ctr"/>
          <a:r>
            <a:rPr lang="es-GT" sz="1100"/>
            <a:t>Regreso</a:t>
          </a:r>
          <a:r>
            <a:rPr lang="es-GT" sz="1100" baseline="0"/>
            <a:t> al menú</a:t>
          </a:r>
          <a:endParaRPr lang="es-GT"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590550</xdr:colOff>
      <xdr:row>0</xdr:row>
      <xdr:rowOff>142875</xdr:rowOff>
    </xdr:from>
    <xdr:to>
      <xdr:col>10</xdr:col>
      <xdr:colOff>790575</xdr:colOff>
      <xdr:row>3</xdr:row>
      <xdr:rowOff>28575</xdr:rowOff>
    </xdr:to>
    <xdr:sp macro="" textlink="">
      <xdr:nvSpPr>
        <xdr:cNvPr id="2" name="1 Rectángulo redondeado">
          <a:hlinkClick xmlns:r="http://schemas.openxmlformats.org/officeDocument/2006/relationships" r:id="rId1"/>
        </xdr:cNvPr>
        <xdr:cNvSpPr/>
      </xdr:nvSpPr>
      <xdr:spPr>
        <a:xfrm>
          <a:off x="9820275" y="142875"/>
          <a:ext cx="914400" cy="371475"/>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rtlCol="0" anchor="ctr"/>
        <a:lstStyle/>
        <a:p>
          <a:pPr algn="ctr"/>
          <a:r>
            <a:rPr lang="es-GT" sz="1100"/>
            <a:t>Regreso</a:t>
          </a:r>
          <a:r>
            <a:rPr lang="es-GT" sz="1100" baseline="0"/>
            <a:t> al menú</a:t>
          </a:r>
          <a:endParaRPr lang="es-GT"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8</xdr:col>
      <xdr:colOff>180975</xdr:colOff>
      <xdr:row>2</xdr:row>
      <xdr:rowOff>19050</xdr:rowOff>
    </xdr:from>
    <xdr:to>
      <xdr:col>9</xdr:col>
      <xdr:colOff>409575</xdr:colOff>
      <xdr:row>4</xdr:row>
      <xdr:rowOff>66675</xdr:rowOff>
    </xdr:to>
    <xdr:sp macro="" textlink="">
      <xdr:nvSpPr>
        <xdr:cNvPr id="3" name="2 Rectángulo redondeado">
          <a:hlinkClick xmlns:r="http://schemas.openxmlformats.org/officeDocument/2006/relationships" r:id="rId1"/>
        </xdr:cNvPr>
        <xdr:cNvSpPr/>
      </xdr:nvSpPr>
      <xdr:spPr>
        <a:xfrm>
          <a:off x="6981825" y="180975"/>
          <a:ext cx="914400" cy="371475"/>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rtlCol="0" anchor="ctr"/>
        <a:lstStyle/>
        <a:p>
          <a:pPr algn="ctr"/>
          <a:r>
            <a:rPr lang="es-GT" sz="1100"/>
            <a:t>Regreso</a:t>
          </a:r>
          <a:r>
            <a:rPr lang="es-GT" sz="1100" baseline="0"/>
            <a:t> al menú</a:t>
          </a:r>
          <a:endParaRPr lang="es-GT"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2</xdr:row>
      <xdr:rowOff>0</xdr:rowOff>
    </xdr:from>
    <xdr:to>
      <xdr:col>11</xdr:col>
      <xdr:colOff>228600</xdr:colOff>
      <xdr:row>4</xdr:row>
      <xdr:rowOff>47625</xdr:rowOff>
    </xdr:to>
    <xdr:sp macro="" textlink="">
      <xdr:nvSpPr>
        <xdr:cNvPr id="2" name="1 Rectángulo redondeado">
          <a:hlinkClick xmlns:r="http://schemas.openxmlformats.org/officeDocument/2006/relationships" r:id="rId1"/>
        </xdr:cNvPr>
        <xdr:cNvSpPr/>
      </xdr:nvSpPr>
      <xdr:spPr>
        <a:xfrm>
          <a:off x="7886700" y="323850"/>
          <a:ext cx="914400" cy="371475"/>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rtlCol="0" anchor="ctr"/>
        <a:lstStyle/>
        <a:p>
          <a:pPr algn="ctr"/>
          <a:r>
            <a:rPr lang="es-GT" sz="1100"/>
            <a:t>Regreso</a:t>
          </a:r>
          <a:r>
            <a:rPr lang="es-GT" sz="1100" baseline="0"/>
            <a:t> al menú</a:t>
          </a:r>
          <a:endParaRPr lang="es-GT"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303069</xdr:colOff>
      <xdr:row>1</xdr:row>
      <xdr:rowOff>95250</xdr:rowOff>
    </xdr:from>
    <xdr:to>
      <xdr:col>12</xdr:col>
      <xdr:colOff>455469</xdr:colOff>
      <xdr:row>3</xdr:row>
      <xdr:rowOff>111703</xdr:rowOff>
    </xdr:to>
    <xdr:sp macro="" textlink="">
      <xdr:nvSpPr>
        <xdr:cNvPr id="2" name="1 Rectángulo redondeado">
          <a:hlinkClick xmlns:r="http://schemas.openxmlformats.org/officeDocument/2006/relationships" r:id="rId1"/>
        </xdr:cNvPr>
        <xdr:cNvSpPr/>
      </xdr:nvSpPr>
      <xdr:spPr>
        <a:xfrm>
          <a:off x="9204614" y="259773"/>
          <a:ext cx="914400" cy="371475"/>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rtlCol="0" anchor="ctr"/>
        <a:lstStyle/>
        <a:p>
          <a:pPr algn="ctr"/>
          <a:r>
            <a:rPr lang="es-GT" sz="1100"/>
            <a:t>Regreso</a:t>
          </a:r>
          <a:r>
            <a:rPr lang="es-GT" sz="1100" baseline="0"/>
            <a:t> al menú</a:t>
          </a:r>
          <a:endParaRPr lang="es-GT"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9</xdr:col>
      <xdr:colOff>38100</xdr:colOff>
      <xdr:row>0</xdr:row>
      <xdr:rowOff>133350</xdr:rowOff>
    </xdr:from>
    <xdr:to>
      <xdr:col>10</xdr:col>
      <xdr:colOff>266700</xdr:colOff>
      <xdr:row>3</xdr:row>
      <xdr:rowOff>16453</xdr:rowOff>
    </xdr:to>
    <xdr:sp macro="" textlink="">
      <xdr:nvSpPr>
        <xdr:cNvPr id="2" name="1 Rectángulo redondeado">
          <a:hlinkClick xmlns:r="http://schemas.openxmlformats.org/officeDocument/2006/relationships" r:id="rId1"/>
        </xdr:cNvPr>
        <xdr:cNvSpPr/>
      </xdr:nvSpPr>
      <xdr:spPr>
        <a:xfrm>
          <a:off x="9582150" y="133350"/>
          <a:ext cx="914400" cy="368878"/>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rtlCol="0" anchor="ctr"/>
        <a:lstStyle/>
        <a:p>
          <a:pPr algn="ctr"/>
          <a:r>
            <a:rPr lang="es-GT" sz="1100"/>
            <a:t>Regreso</a:t>
          </a:r>
          <a:r>
            <a:rPr lang="es-GT" sz="1100" baseline="0"/>
            <a:t> al menú</a:t>
          </a:r>
          <a:endParaRPr lang="es-GT"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3</xdr:row>
      <xdr:rowOff>0</xdr:rowOff>
    </xdr:from>
    <xdr:to>
      <xdr:col>11</xdr:col>
      <xdr:colOff>228600</xdr:colOff>
      <xdr:row>5</xdr:row>
      <xdr:rowOff>47625</xdr:rowOff>
    </xdr:to>
    <xdr:sp macro="" textlink="">
      <xdr:nvSpPr>
        <xdr:cNvPr id="2" name="1 Rectángulo redondeado">
          <a:hlinkClick xmlns:r="http://schemas.openxmlformats.org/officeDocument/2006/relationships" r:id="rId1"/>
        </xdr:cNvPr>
        <xdr:cNvSpPr/>
      </xdr:nvSpPr>
      <xdr:spPr>
        <a:xfrm>
          <a:off x="7477125" y="485775"/>
          <a:ext cx="914400" cy="371475"/>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rtlCol="0" anchor="ctr"/>
        <a:lstStyle/>
        <a:p>
          <a:pPr algn="ctr"/>
          <a:r>
            <a:rPr lang="es-GT" sz="1100"/>
            <a:t>Regreso</a:t>
          </a:r>
          <a:r>
            <a:rPr lang="es-GT" sz="1100" baseline="0"/>
            <a:t> al menú</a:t>
          </a:r>
          <a:endParaRPr lang="es-GT"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3</xdr:row>
      <xdr:rowOff>0</xdr:rowOff>
    </xdr:from>
    <xdr:to>
      <xdr:col>12</xdr:col>
      <xdr:colOff>66675</xdr:colOff>
      <xdr:row>5</xdr:row>
      <xdr:rowOff>47625</xdr:rowOff>
    </xdr:to>
    <xdr:sp macro="" textlink="">
      <xdr:nvSpPr>
        <xdr:cNvPr id="2" name="1 Rectángulo redondeado">
          <a:hlinkClick xmlns:r="http://schemas.openxmlformats.org/officeDocument/2006/relationships" r:id="rId1"/>
        </xdr:cNvPr>
        <xdr:cNvSpPr/>
      </xdr:nvSpPr>
      <xdr:spPr>
        <a:xfrm>
          <a:off x="8572500" y="485775"/>
          <a:ext cx="914400" cy="371475"/>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rtlCol="0" anchor="ctr"/>
        <a:lstStyle/>
        <a:p>
          <a:pPr algn="ctr"/>
          <a:r>
            <a:rPr lang="es-GT" sz="1100"/>
            <a:t>Regreso</a:t>
          </a:r>
          <a:r>
            <a:rPr lang="es-GT" sz="1100" baseline="0"/>
            <a:t> al menú</a:t>
          </a:r>
          <a:endParaRPr lang="es-GT"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476250</xdr:colOff>
      <xdr:row>2</xdr:row>
      <xdr:rowOff>19050</xdr:rowOff>
    </xdr:from>
    <xdr:to>
      <xdr:col>12</xdr:col>
      <xdr:colOff>9525</xdr:colOff>
      <xdr:row>4</xdr:row>
      <xdr:rowOff>66675</xdr:rowOff>
    </xdr:to>
    <xdr:sp macro="" textlink="">
      <xdr:nvSpPr>
        <xdr:cNvPr id="2" name="1 Rectángulo redondeado">
          <a:hlinkClick xmlns:r="http://schemas.openxmlformats.org/officeDocument/2006/relationships" r:id="rId1"/>
        </xdr:cNvPr>
        <xdr:cNvSpPr/>
      </xdr:nvSpPr>
      <xdr:spPr>
        <a:xfrm>
          <a:off x="7458075" y="180975"/>
          <a:ext cx="904875" cy="371475"/>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rtlCol="0" anchor="ctr"/>
        <a:lstStyle/>
        <a:p>
          <a:pPr algn="ctr"/>
          <a:r>
            <a:rPr lang="es-GT" sz="1100"/>
            <a:t>Regreso</a:t>
          </a:r>
          <a:r>
            <a:rPr lang="es-GT" sz="1100" baseline="0"/>
            <a:t> al menú</a:t>
          </a:r>
          <a:endParaRPr lang="es-GT"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304800</xdr:colOff>
      <xdr:row>2</xdr:row>
      <xdr:rowOff>9525</xdr:rowOff>
    </xdr:from>
    <xdr:to>
      <xdr:col>11</xdr:col>
      <xdr:colOff>523875</xdr:colOff>
      <xdr:row>4</xdr:row>
      <xdr:rowOff>57150</xdr:rowOff>
    </xdr:to>
    <xdr:sp macro="" textlink="">
      <xdr:nvSpPr>
        <xdr:cNvPr id="2" name="1 Rectángulo redondeado">
          <a:hlinkClick xmlns:r="http://schemas.openxmlformats.org/officeDocument/2006/relationships" r:id="rId1"/>
        </xdr:cNvPr>
        <xdr:cNvSpPr/>
      </xdr:nvSpPr>
      <xdr:spPr>
        <a:xfrm>
          <a:off x="7610475" y="171450"/>
          <a:ext cx="904875" cy="371475"/>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rtlCol="0" anchor="ctr"/>
        <a:lstStyle/>
        <a:p>
          <a:pPr algn="ctr"/>
          <a:r>
            <a:rPr lang="es-GT" sz="1100"/>
            <a:t>Regreso</a:t>
          </a:r>
          <a:r>
            <a:rPr lang="es-GT" sz="1100" baseline="0"/>
            <a:t> al menú</a:t>
          </a:r>
          <a:endParaRPr lang="es-GT"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0</xdr:colOff>
      <xdr:row>1</xdr:row>
      <xdr:rowOff>0</xdr:rowOff>
    </xdr:from>
    <xdr:to>
      <xdr:col>12</xdr:col>
      <xdr:colOff>228600</xdr:colOff>
      <xdr:row>3</xdr:row>
      <xdr:rowOff>47625</xdr:rowOff>
    </xdr:to>
    <xdr:sp macro="" textlink="">
      <xdr:nvSpPr>
        <xdr:cNvPr id="3" name="2 Rectángulo redondeado">
          <a:hlinkClick xmlns:r="http://schemas.openxmlformats.org/officeDocument/2006/relationships" r:id="rId1"/>
        </xdr:cNvPr>
        <xdr:cNvSpPr/>
      </xdr:nvSpPr>
      <xdr:spPr>
        <a:xfrm>
          <a:off x="6629400" y="161925"/>
          <a:ext cx="914400" cy="371475"/>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rtlCol="0" anchor="ctr"/>
        <a:lstStyle/>
        <a:p>
          <a:pPr algn="ctr"/>
          <a:r>
            <a:rPr lang="es-GT" sz="1100"/>
            <a:t>Regreso</a:t>
          </a:r>
          <a:r>
            <a:rPr lang="es-GT" sz="1100" baseline="0"/>
            <a:t> al menú</a:t>
          </a:r>
          <a:endParaRPr lang="es-GT"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0</xdr:colOff>
      <xdr:row>2</xdr:row>
      <xdr:rowOff>0</xdr:rowOff>
    </xdr:from>
    <xdr:to>
      <xdr:col>12</xdr:col>
      <xdr:colOff>66675</xdr:colOff>
      <xdr:row>4</xdr:row>
      <xdr:rowOff>47625</xdr:rowOff>
    </xdr:to>
    <xdr:sp macro="" textlink="">
      <xdr:nvSpPr>
        <xdr:cNvPr id="2" name="1 Rectángulo redondeado">
          <a:hlinkClick xmlns:r="http://schemas.openxmlformats.org/officeDocument/2006/relationships" r:id="rId1"/>
        </xdr:cNvPr>
        <xdr:cNvSpPr/>
      </xdr:nvSpPr>
      <xdr:spPr>
        <a:xfrm>
          <a:off x="8391525" y="323850"/>
          <a:ext cx="914400" cy="371475"/>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rtlCol="0" anchor="ctr"/>
        <a:lstStyle/>
        <a:p>
          <a:pPr algn="ctr"/>
          <a:r>
            <a:rPr lang="es-GT" sz="1100"/>
            <a:t>Regreso</a:t>
          </a:r>
          <a:r>
            <a:rPr lang="es-GT" sz="1100" baseline="0"/>
            <a:t> al menú</a:t>
          </a:r>
          <a:endParaRPr lang="es-GT"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476250</xdr:colOff>
      <xdr:row>1</xdr:row>
      <xdr:rowOff>19050</xdr:rowOff>
    </xdr:from>
    <xdr:to>
      <xdr:col>11</xdr:col>
      <xdr:colOff>9525</xdr:colOff>
      <xdr:row>3</xdr:row>
      <xdr:rowOff>66675</xdr:rowOff>
    </xdr:to>
    <xdr:sp macro="" textlink="">
      <xdr:nvSpPr>
        <xdr:cNvPr id="2" name="1 Rectángulo redondeado">
          <a:hlinkClick xmlns:r="http://schemas.openxmlformats.org/officeDocument/2006/relationships" r:id="rId1"/>
        </xdr:cNvPr>
        <xdr:cNvSpPr/>
      </xdr:nvSpPr>
      <xdr:spPr>
        <a:xfrm>
          <a:off x="7458075" y="180975"/>
          <a:ext cx="904875" cy="371475"/>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rtlCol="0" anchor="ctr"/>
        <a:lstStyle/>
        <a:p>
          <a:pPr algn="ctr"/>
          <a:r>
            <a:rPr lang="es-GT" sz="1100"/>
            <a:t>Regreso</a:t>
          </a:r>
          <a:r>
            <a:rPr lang="es-GT" sz="1100" baseline="0"/>
            <a:t> al menú</a:t>
          </a:r>
          <a:endParaRPr lang="es-GT"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E39"/>
  <sheetViews>
    <sheetView showGridLines="0" tabSelected="1" zoomScale="120" zoomScaleNormal="120" workbookViewId="0"/>
  </sheetViews>
  <sheetFormatPr baseColWidth="10" defaultRowHeight="12.75"/>
  <cols>
    <col min="1" max="1" width="8.5" style="2" customWidth="1"/>
    <col min="2" max="2" width="5.83203125" style="16" customWidth="1"/>
    <col min="3" max="3" width="7.1640625" style="140" customWidth="1"/>
    <col min="4" max="4" width="81" style="15" customWidth="1"/>
  </cols>
  <sheetData>
    <row r="1" spans="1:5" ht="18">
      <c r="A1" s="262" t="s">
        <v>349</v>
      </c>
      <c r="B1" s="209"/>
      <c r="C1" s="210"/>
      <c r="D1" s="211"/>
      <c r="E1" s="212"/>
    </row>
    <row r="2" spans="1:5">
      <c r="B2" s="137" t="s">
        <v>350</v>
      </c>
      <c r="D2" s="139"/>
    </row>
    <row r="3" spans="1:5">
      <c r="B3" s="137"/>
      <c r="D3" s="139"/>
    </row>
    <row r="4" spans="1:5">
      <c r="B4" s="137"/>
      <c r="C4" s="141" t="s">
        <v>185</v>
      </c>
      <c r="D4" s="139"/>
    </row>
    <row r="5" spans="1:5">
      <c r="B5" s="137"/>
      <c r="C5" s="141"/>
      <c r="D5" s="137" t="s">
        <v>186</v>
      </c>
    </row>
    <row r="6" spans="1:5">
      <c r="B6" s="137"/>
      <c r="C6" s="174">
        <v>1</v>
      </c>
      <c r="D6" s="175" t="s">
        <v>140</v>
      </c>
    </row>
    <row r="7" spans="1:5" s="2" customFormat="1">
      <c r="C7" s="144">
        <v>2</v>
      </c>
      <c r="D7" s="144" t="s">
        <v>141</v>
      </c>
    </row>
    <row r="8" spans="1:5">
      <c r="B8" s="2"/>
      <c r="C8" s="144">
        <v>3</v>
      </c>
      <c r="D8" s="144" t="s">
        <v>193</v>
      </c>
    </row>
    <row r="9" spans="1:5">
      <c r="B9" s="2"/>
      <c r="C9" s="144"/>
      <c r="D9" s="137" t="s">
        <v>192</v>
      </c>
    </row>
    <row r="10" spans="1:5">
      <c r="B10" s="2"/>
      <c r="C10" s="144">
        <v>4</v>
      </c>
      <c r="D10" s="144" t="s">
        <v>194</v>
      </c>
    </row>
    <row r="11" spans="1:5" hidden="1">
      <c r="B11" s="2"/>
      <c r="C11" s="144">
        <v>5</v>
      </c>
      <c r="D11" s="144" t="s">
        <v>201</v>
      </c>
    </row>
    <row r="12" spans="1:5" hidden="1">
      <c r="B12" s="2"/>
      <c r="C12" s="144">
        <v>6</v>
      </c>
      <c r="D12" s="144" t="s">
        <v>197</v>
      </c>
    </row>
    <row r="13" spans="1:5" hidden="1">
      <c r="B13" s="2"/>
      <c r="C13" s="144">
        <v>7</v>
      </c>
      <c r="D13" s="144" t="s">
        <v>203</v>
      </c>
    </row>
    <row r="14" spans="1:5">
      <c r="B14" s="2"/>
      <c r="C14" s="141" t="s">
        <v>189</v>
      </c>
      <c r="D14" s="144"/>
    </row>
    <row r="15" spans="1:5">
      <c r="B15" s="2"/>
      <c r="C15" s="141"/>
      <c r="D15" s="137" t="s">
        <v>192</v>
      </c>
    </row>
    <row r="16" spans="1:5">
      <c r="B16" s="2"/>
      <c r="C16" s="144">
        <v>8</v>
      </c>
      <c r="D16" s="144" t="s">
        <v>195</v>
      </c>
    </row>
    <row r="17" spans="2:4">
      <c r="B17" s="2"/>
      <c r="C17" s="144">
        <v>9</v>
      </c>
      <c r="D17" s="144" t="s">
        <v>201</v>
      </c>
    </row>
    <row r="18" spans="2:4">
      <c r="B18" s="2"/>
      <c r="C18" s="144">
        <v>10</v>
      </c>
      <c r="D18" s="144" t="s">
        <v>197</v>
      </c>
    </row>
    <row r="19" spans="2:4">
      <c r="B19" s="2"/>
      <c r="C19" s="142" t="s">
        <v>206</v>
      </c>
      <c r="D19" s="138"/>
    </row>
    <row r="20" spans="2:4">
      <c r="B20" s="2"/>
      <c r="C20" s="142"/>
      <c r="D20" s="217" t="s">
        <v>351</v>
      </c>
    </row>
    <row r="21" spans="2:4">
      <c r="B21" s="2"/>
      <c r="C21" s="174">
        <v>11</v>
      </c>
      <c r="D21" s="144" t="s">
        <v>211</v>
      </c>
    </row>
    <row r="22" spans="2:4">
      <c r="B22" s="2"/>
      <c r="C22" s="174"/>
      <c r="D22" s="217" t="s">
        <v>42</v>
      </c>
    </row>
    <row r="23" spans="2:4">
      <c r="B23" s="2"/>
      <c r="C23" s="174">
        <v>12</v>
      </c>
      <c r="D23" s="144" t="s">
        <v>212</v>
      </c>
    </row>
    <row r="24" spans="2:4">
      <c r="C24" s="174">
        <v>13</v>
      </c>
      <c r="D24" s="144" t="s">
        <v>221</v>
      </c>
    </row>
    <row r="25" spans="2:4">
      <c r="C25" s="144">
        <v>14</v>
      </c>
      <c r="D25" s="144" t="s">
        <v>222</v>
      </c>
    </row>
    <row r="26" spans="2:4">
      <c r="C26" s="142" t="s">
        <v>223</v>
      </c>
      <c r="D26" s="144"/>
    </row>
    <row r="27" spans="2:4">
      <c r="C27" s="144">
        <v>15</v>
      </c>
      <c r="D27" s="144" t="s">
        <v>231</v>
      </c>
    </row>
    <row r="28" spans="2:4">
      <c r="B28" s="2"/>
      <c r="C28" s="144">
        <v>16</v>
      </c>
      <c r="D28" s="144" t="s">
        <v>116</v>
      </c>
    </row>
    <row r="29" spans="2:4">
      <c r="B29" s="2"/>
      <c r="C29" s="144">
        <v>17</v>
      </c>
      <c r="D29" s="144" t="s">
        <v>117</v>
      </c>
    </row>
    <row r="30" spans="2:4">
      <c r="B30" s="2"/>
      <c r="C30" s="144">
        <v>18</v>
      </c>
      <c r="D30" s="144" t="s">
        <v>238</v>
      </c>
    </row>
    <row r="31" spans="2:4">
      <c r="C31" s="142" t="s">
        <v>224</v>
      </c>
    </row>
    <row r="32" spans="2:4">
      <c r="C32" s="144">
        <v>19</v>
      </c>
      <c r="D32" s="144" t="s">
        <v>237</v>
      </c>
    </row>
    <row r="33" spans="2:4">
      <c r="B33" s="2"/>
      <c r="C33" s="142" t="s">
        <v>348</v>
      </c>
      <c r="D33" s="138"/>
    </row>
    <row r="34" spans="2:4">
      <c r="B34" s="2"/>
      <c r="C34" s="144">
        <v>20</v>
      </c>
      <c r="D34" s="144" t="s">
        <v>241</v>
      </c>
    </row>
    <row r="36" spans="2:4">
      <c r="B36" s="137" t="s">
        <v>305</v>
      </c>
    </row>
    <row r="37" spans="2:4">
      <c r="C37" s="141" t="s">
        <v>185</v>
      </c>
    </row>
    <row r="38" spans="2:4">
      <c r="D38" s="137" t="s">
        <v>186</v>
      </c>
    </row>
    <row r="39" spans="2:4">
      <c r="C39" s="144">
        <v>21</v>
      </c>
      <c r="D39" s="144" t="s">
        <v>306</v>
      </c>
    </row>
  </sheetData>
  <hyperlinks>
    <hyperlink ref="C7:D7" location="'C2'!A1" display="'C2'!A1"/>
    <hyperlink ref="C8:D8" location="'C3'!A1" display="'C3'!A1"/>
    <hyperlink ref="C10:D10" location="'C4'!A1" display="'C4'!A1"/>
    <hyperlink ref="C16:D16" location="'C8'!A1" display="'C8'!A1"/>
    <hyperlink ref="C27:D27" location="'C15'!A1" display="'C15'!A1"/>
    <hyperlink ref="C6:D6" location="'C1 '!A1" display="'C1 '!A1"/>
    <hyperlink ref="C24:D24" location="'C13'!A1" display="'C13'!A1"/>
    <hyperlink ref="C25:D25" location="'C14'!A1" display="'C14'!A1"/>
    <hyperlink ref="C28:D28" location="'C16'!A1" display="'C16'!A1"/>
    <hyperlink ref="C29:D29" location="'C17'!A1" display="'C17'!A1"/>
    <hyperlink ref="C34:D34" location="'C20'!A1" display="'C20'!A1"/>
    <hyperlink ref="C11:D11" location="'C5'!A1" display="'C5'!A1"/>
    <hyperlink ref="C12:D12" location="'C6'!A1" display="'C6'!A1"/>
    <hyperlink ref="C13:D13" location="'C7'!A1" display="'C7'!A1"/>
    <hyperlink ref="C17:D17" location="'C9'!A1" display="'C9'!A1"/>
    <hyperlink ref="C18:D18" location="'C10'!A1" display="'C10'!A1"/>
    <hyperlink ref="C21" location="'C9'!A1" display="'C9'!A1"/>
    <hyperlink ref="D21" location="'C9'!A1" display="'C9'!A1"/>
    <hyperlink ref="C23" location="'C9'!A1" display="'C9'!A1"/>
    <hyperlink ref="D23" location="'C9'!A1" display="'C9'!A1"/>
    <hyperlink ref="C21:D21" location="'C11'!A1" display="'C11'!A1"/>
    <hyperlink ref="C23:D23" location="'C12'!A1" display="'C12'!A1"/>
    <hyperlink ref="C32" location="'C14'!A1" display="'C14'!A1"/>
    <hyperlink ref="C32:D32" location="'C19'!A1" display="'C19'!A1"/>
    <hyperlink ref="C30:D30" location="'C18'!A1" display="'C18'!A1"/>
    <hyperlink ref="C39:D39" location="'C21'!A1" display="'C21'!A1"/>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sheetPr>
    <pageSetUpPr fitToPage="1"/>
  </sheetPr>
  <dimension ref="A1:S76"/>
  <sheetViews>
    <sheetView showGridLines="0" workbookViewId="0"/>
  </sheetViews>
  <sheetFormatPr baseColWidth="10" defaultColWidth="12" defaultRowHeight="12.75"/>
  <cols>
    <col min="1" max="3" width="2.6640625" style="121" customWidth="1"/>
    <col min="4" max="4" width="26.5" style="121" customWidth="1"/>
    <col min="5" max="10" width="15.83203125" style="121" customWidth="1"/>
    <col min="11" max="11" width="17.6640625" style="121" bestFit="1" customWidth="1"/>
    <col min="12" max="12" width="14.6640625" style="121" customWidth="1"/>
    <col min="13" max="16" width="17.6640625" style="121" bestFit="1" customWidth="1"/>
    <col min="17" max="17" width="14" style="121" bestFit="1" customWidth="1"/>
    <col min="18" max="18" width="61.6640625" style="121" bestFit="1" customWidth="1"/>
    <col min="19" max="19" width="80.1640625" style="121" bestFit="1" customWidth="1"/>
    <col min="20" max="16384" width="12" style="121"/>
  </cols>
  <sheetData>
    <row r="1" spans="1:16" s="82" customFormat="1">
      <c r="A1" s="35" t="s">
        <v>125</v>
      </c>
      <c r="B1" s="53"/>
      <c r="C1" s="53"/>
      <c r="D1" s="53"/>
      <c r="E1" s="123"/>
      <c r="F1" s="123"/>
      <c r="G1" s="123"/>
      <c r="H1" s="123"/>
      <c r="I1" s="123"/>
      <c r="J1" s="123"/>
    </row>
    <row r="2" spans="1:16" s="82" customFormat="1">
      <c r="A2" s="35" t="s">
        <v>101</v>
      </c>
      <c r="B2" s="53"/>
      <c r="C2" s="53"/>
      <c r="D2" s="53"/>
      <c r="E2" s="123"/>
      <c r="F2" s="123"/>
      <c r="G2" s="123"/>
      <c r="H2" s="123"/>
      <c r="I2" s="123"/>
      <c r="J2" s="123"/>
    </row>
    <row r="3" spans="1:16" s="82" customFormat="1">
      <c r="A3" s="35" t="s">
        <v>205</v>
      </c>
      <c r="B3" s="53"/>
      <c r="C3" s="53"/>
      <c r="D3" s="53"/>
      <c r="E3" s="123"/>
      <c r="F3" s="123"/>
      <c r="G3" s="123"/>
      <c r="H3" s="123"/>
      <c r="I3" s="123"/>
      <c r="J3" s="123"/>
    </row>
    <row r="4" spans="1:16" s="82" customFormat="1">
      <c r="A4" s="35" t="s">
        <v>0</v>
      </c>
      <c r="B4" s="53"/>
      <c r="C4" s="53"/>
      <c r="D4" s="53"/>
      <c r="E4" s="123"/>
      <c r="F4" s="123"/>
      <c r="G4" s="123"/>
      <c r="H4" s="123"/>
      <c r="I4" s="123"/>
      <c r="J4" s="123"/>
    </row>
    <row r="5" spans="1:16" s="82" customFormat="1">
      <c r="A5" s="35" t="s">
        <v>90</v>
      </c>
      <c r="B5" s="53"/>
      <c r="C5" s="53"/>
      <c r="D5" s="53"/>
      <c r="E5" s="123"/>
      <c r="F5" s="123"/>
      <c r="G5" s="123"/>
      <c r="H5" s="123"/>
      <c r="I5" s="123"/>
      <c r="J5" s="123"/>
    </row>
    <row r="6" spans="1:16">
      <c r="A6" s="271" t="s">
        <v>2</v>
      </c>
      <c r="B6" s="271"/>
      <c r="C6" s="271"/>
      <c r="D6" s="271"/>
      <c r="E6" s="312" t="s">
        <v>3</v>
      </c>
      <c r="F6" s="313"/>
      <c r="G6" s="313"/>
      <c r="H6" s="313"/>
      <c r="I6" s="313"/>
      <c r="J6" s="313"/>
    </row>
    <row r="7" spans="1:16">
      <c r="A7" s="272"/>
      <c r="B7" s="272"/>
      <c r="C7" s="272"/>
      <c r="D7" s="272"/>
      <c r="E7" s="301">
        <v>2001</v>
      </c>
      <c r="F7" s="301">
        <v>2002</v>
      </c>
      <c r="G7" s="301">
        <v>2003</v>
      </c>
      <c r="H7" s="301">
        <v>2004</v>
      </c>
      <c r="I7" s="301">
        <v>2005</v>
      </c>
      <c r="J7" s="301">
        <v>2006</v>
      </c>
    </row>
    <row r="8" spans="1:16">
      <c r="A8" s="125" t="s">
        <v>12</v>
      </c>
      <c r="B8" s="124"/>
      <c r="C8" s="124"/>
      <c r="D8" s="124"/>
      <c r="E8" s="126">
        <v>56351885555.850006</v>
      </c>
      <c r="F8" s="126">
        <v>62119890813.880005</v>
      </c>
      <c r="G8" s="126">
        <v>67067723473.590012</v>
      </c>
      <c r="H8" s="126">
        <v>71718996421.679977</v>
      </c>
      <c r="I8" s="126">
        <v>77666370001.059937</v>
      </c>
      <c r="J8" s="126">
        <v>83467047371.000031</v>
      </c>
      <c r="K8" s="164"/>
      <c r="L8" s="164"/>
      <c r="M8" s="164"/>
      <c r="N8" s="164"/>
      <c r="O8" s="164"/>
      <c r="P8" s="164"/>
    </row>
    <row r="9" spans="1:16">
      <c r="A9" s="9"/>
      <c r="B9" s="9" t="s">
        <v>17</v>
      </c>
      <c r="E9" s="50">
        <v>55343790184.800003</v>
      </c>
      <c r="F9" s="50">
        <v>60926285786.590004</v>
      </c>
      <c r="G9" s="50">
        <v>65730492249.110008</v>
      </c>
      <c r="H9" s="50">
        <v>70184630872.11998</v>
      </c>
      <c r="I9" s="50">
        <v>75905942174.199951</v>
      </c>
      <c r="J9" s="50">
        <v>81476824885.740021</v>
      </c>
      <c r="K9" s="165"/>
      <c r="L9" s="165"/>
      <c r="M9" s="165"/>
      <c r="N9" s="165"/>
      <c r="O9" s="165"/>
      <c r="P9" s="165"/>
    </row>
    <row r="10" spans="1:16">
      <c r="A10" s="9"/>
      <c r="B10" s="9" t="s">
        <v>18</v>
      </c>
      <c r="E10" s="50">
        <v>226353575.46000004</v>
      </c>
      <c r="F10" s="50">
        <v>323412903.02999997</v>
      </c>
      <c r="G10" s="50">
        <v>387453257.46000004</v>
      </c>
      <c r="H10" s="50">
        <v>504131112.01999986</v>
      </c>
      <c r="I10" s="50">
        <v>628019336.89999998</v>
      </c>
      <c r="J10" s="50">
        <v>745297583.86000001</v>
      </c>
      <c r="K10" s="165"/>
      <c r="L10" s="165"/>
      <c r="M10" s="165"/>
      <c r="N10" s="165"/>
      <c r="O10" s="165"/>
      <c r="P10" s="165"/>
    </row>
    <row r="11" spans="1:16">
      <c r="A11" s="9"/>
      <c r="B11" s="9" t="s">
        <v>139</v>
      </c>
      <c r="E11" s="50">
        <v>728506786.05000007</v>
      </c>
      <c r="F11" s="50">
        <v>810086997.11000001</v>
      </c>
      <c r="G11" s="50">
        <v>881276481.5799998</v>
      </c>
      <c r="H11" s="50">
        <v>953571712.53999972</v>
      </c>
      <c r="I11" s="50">
        <v>1045246337.0299999</v>
      </c>
      <c r="J11" s="50">
        <v>1143432745.7099998</v>
      </c>
      <c r="K11" s="165"/>
      <c r="L11" s="165"/>
      <c r="M11" s="165"/>
      <c r="N11" s="165"/>
      <c r="O11" s="165"/>
      <c r="P11" s="165"/>
    </row>
    <row r="12" spans="1:16">
      <c r="A12" s="9"/>
      <c r="B12" s="101" t="s">
        <v>182</v>
      </c>
      <c r="E12" s="50">
        <v>53235009.539999999</v>
      </c>
      <c r="F12" s="50">
        <v>60105127.150000006</v>
      </c>
      <c r="G12" s="50">
        <v>68501485.439999998</v>
      </c>
      <c r="H12" s="50">
        <v>76662725</v>
      </c>
      <c r="I12" s="50">
        <v>87162152.930000007</v>
      </c>
      <c r="J12" s="50">
        <v>101492155.69</v>
      </c>
      <c r="K12" s="165"/>
      <c r="L12" s="165"/>
      <c r="M12" s="165"/>
      <c r="N12" s="165"/>
      <c r="O12" s="165"/>
      <c r="P12" s="165"/>
    </row>
    <row r="13" spans="1:16">
      <c r="A13" s="9"/>
      <c r="B13" s="40"/>
      <c r="C13" s="9"/>
      <c r="D13" s="9"/>
      <c r="E13" s="50"/>
      <c r="F13" s="50"/>
      <c r="G13" s="50"/>
      <c r="H13" s="50"/>
      <c r="I13" s="50"/>
      <c r="J13" s="50"/>
      <c r="K13" s="165"/>
      <c r="L13" s="165"/>
      <c r="M13" s="165"/>
      <c r="N13" s="165"/>
      <c r="O13" s="165"/>
      <c r="P13" s="165"/>
    </row>
    <row r="14" spans="1:16" ht="15">
      <c r="A14" s="119" t="s">
        <v>190</v>
      </c>
      <c r="B14" s="9"/>
      <c r="C14" s="9"/>
      <c r="D14" s="9"/>
      <c r="E14" s="127">
        <f>E15+E20+E23+E40</f>
        <v>-1058268809.0300001</v>
      </c>
      <c r="F14" s="127">
        <f t="shared" ref="F14:J14" si="0">F15+F20+F23+F40</f>
        <v>-1196996028.0799997</v>
      </c>
      <c r="G14" s="127">
        <f t="shared" si="0"/>
        <v>-1455664379.0400007</v>
      </c>
      <c r="H14" s="127">
        <f t="shared" si="0"/>
        <v>-1534379691.53</v>
      </c>
      <c r="I14" s="127">
        <f t="shared" si="0"/>
        <v>-1894252958.7399993</v>
      </c>
      <c r="J14" s="127">
        <f t="shared" si="0"/>
        <v>-2075926241.2499995</v>
      </c>
      <c r="K14" s="165"/>
      <c r="L14" s="165"/>
      <c r="M14" s="165"/>
      <c r="N14" s="165"/>
      <c r="O14" s="165"/>
      <c r="P14" s="165"/>
    </row>
    <row r="15" spans="1:16">
      <c r="A15" s="9"/>
      <c r="B15" s="119" t="s">
        <v>144</v>
      </c>
      <c r="C15" s="119"/>
      <c r="D15" s="119"/>
      <c r="E15" s="127">
        <v>670094696.30999994</v>
      </c>
      <c r="F15" s="127">
        <v>745533097.20000017</v>
      </c>
      <c r="G15" s="127">
        <v>808310477.06999981</v>
      </c>
      <c r="H15" s="127">
        <v>873386316.78000021</v>
      </c>
      <c r="I15" s="127">
        <v>959129090.69000006</v>
      </c>
      <c r="J15" s="127">
        <v>1043034841.99</v>
      </c>
      <c r="K15" s="164"/>
      <c r="L15" s="164"/>
      <c r="M15" s="164"/>
      <c r="N15" s="164"/>
      <c r="O15" s="164"/>
      <c r="P15" s="164"/>
    </row>
    <row r="16" spans="1:16">
      <c r="A16" s="9"/>
      <c r="B16" s="9"/>
      <c r="C16" s="9" t="s">
        <v>17</v>
      </c>
      <c r="E16" s="50">
        <v>600655231.04999995</v>
      </c>
      <c r="F16" s="50">
        <v>664750792.6700002</v>
      </c>
      <c r="G16" s="50">
        <v>720703948.91999984</v>
      </c>
      <c r="H16" s="50">
        <v>775581814.96000016</v>
      </c>
      <c r="I16" s="50">
        <v>844762222.38000011</v>
      </c>
      <c r="J16" s="50">
        <v>915644833.53000009</v>
      </c>
      <c r="K16" s="165"/>
      <c r="L16" s="165"/>
      <c r="M16" s="165"/>
      <c r="N16" s="165"/>
      <c r="O16" s="165"/>
      <c r="P16" s="165"/>
    </row>
    <row r="17" spans="1:19">
      <c r="A17" s="9"/>
      <c r="B17" s="9"/>
      <c r="C17" s="9" t="s">
        <v>18</v>
      </c>
      <c r="E17" s="50">
        <v>11959372.130000001</v>
      </c>
      <c r="F17" s="50">
        <v>14563525.390000001</v>
      </c>
      <c r="G17" s="50">
        <v>17667123.999999996</v>
      </c>
      <c r="H17" s="50">
        <v>20800255.219999995</v>
      </c>
      <c r="I17" s="50">
        <v>24455240.359999999</v>
      </c>
      <c r="J17" s="50">
        <v>27451283.379999999</v>
      </c>
      <c r="K17" s="165"/>
      <c r="L17" s="165"/>
      <c r="M17" s="165"/>
      <c r="N17" s="165"/>
      <c r="O17" s="165"/>
      <c r="P17" s="165"/>
    </row>
    <row r="18" spans="1:19">
      <c r="A18" s="9"/>
      <c r="B18" s="9"/>
      <c r="C18" s="9" t="s">
        <v>139</v>
      </c>
      <c r="E18" s="50">
        <v>10627967.809999999</v>
      </c>
      <c r="F18" s="50">
        <v>11881996.529999999</v>
      </c>
      <c r="G18" s="50">
        <v>12994792.77</v>
      </c>
      <c r="H18" s="50">
        <v>14133127.819999997</v>
      </c>
      <c r="I18" s="50">
        <v>15568793.010000005</v>
      </c>
      <c r="J18" s="50">
        <v>17112690.009999998</v>
      </c>
      <c r="K18" s="165"/>
      <c r="L18" s="165"/>
      <c r="M18" s="165"/>
      <c r="N18" s="165"/>
      <c r="O18" s="165"/>
      <c r="P18" s="165"/>
    </row>
    <row r="19" spans="1:19">
      <c r="A19" s="9"/>
      <c r="B19" s="9"/>
      <c r="C19" s="101" t="s">
        <v>182</v>
      </c>
      <c r="E19" s="50">
        <v>46852125.32</v>
      </c>
      <c r="F19" s="50">
        <v>54336782.609999999</v>
      </c>
      <c r="G19" s="50">
        <v>56944611.379999995</v>
      </c>
      <c r="H19" s="50">
        <v>62871118.780000001</v>
      </c>
      <c r="I19" s="50">
        <v>74342834.939999998</v>
      </c>
      <c r="J19" s="50">
        <v>82826035.069999993</v>
      </c>
      <c r="K19" s="165"/>
      <c r="L19" s="165"/>
      <c r="M19" s="165"/>
      <c r="N19" s="165"/>
      <c r="O19" s="165"/>
      <c r="P19" s="165"/>
    </row>
    <row r="20" spans="1:19">
      <c r="A20" s="9"/>
      <c r="B20" s="119" t="s">
        <v>145</v>
      </c>
      <c r="C20" s="119"/>
      <c r="D20" s="119"/>
      <c r="E20" s="127">
        <v>70179410.029999986</v>
      </c>
      <c r="F20" s="127">
        <v>18960834.329999998</v>
      </c>
      <c r="G20" s="127">
        <v>59037800.949999988</v>
      </c>
      <c r="H20" s="127">
        <v>100118813.91999997</v>
      </c>
      <c r="I20" s="127">
        <v>39338518.82</v>
      </c>
      <c r="J20" s="127">
        <v>49731582.110000022</v>
      </c>
      <c r="K20" s="165"/>
      <c r="L20" s="165"/>
      <c r="M20" s="165"/>
      <c r="N20" s="165"/>
      <c r="O20" s="165"/>
      <c r="P20" s="165"/>
    </row>
    <row r="21" spans="1:19">
      <c r="A21" s="9"/>
      <c r="B21" s="119"/>
      <c r="C21" s="119"/>
      <c r="D21" s="119"/>
      <c r="E21" s="127"/>
      <c r="F21" s="127"/>
      <c r="G21" s="127"/>
      <c r="H21" s="127"/>
      <c r="I21" s="127"/>
      <c r="J21" s="127"/>
      <c r="K21" s="165"/>
      <c r="L21" s="165"/>
      <c r="M21" s="165"/>
      <c r="N21" s="165"/>
      <c r="O21" s="165"/>
      <c r="P21" s="165"/>
    </row>
    <row r="22" spans="1:19">
      <c r="A22" s="9"/>
      <c r="B22" s="119" t="s">
        <v>333</v>
      </c>
      <c r="C22" s="119"/>
      <c r="D22" s="119"/>
      <c r="E22" s="127">
        <f>E23+E40</f>
        <v>-1798542915.3699999</v>
      </c>
      <c r="F22" s="127">
        <f t="shared" ref="F22:J22" si="1">F23+F40</f>
        <v>-1961489959.6099999</v>
      </c>
      <c r="G22" s="127">
        <f t="shared" si="1"/>
        <v>-2323012657.0600004</v>
      </c>
      <c r="H22" s="127">
        <f t="shared" si="1"/>
        <v>-2507884822.2300005</v>
      </c>
      <c r="I22" s="127">
        <f t="shared" si="1"/>
        <v>-2892720568.2499995</v>
      </c>
      <c r="J22" s="127">
        <f t="shared" si="1"/>
        <v>-3168692665.3499994</v>
      </c>
      <c r="K22" s="165"/>
      <c r="L22" s="165"/>
      <c r="M22" s="165"/>
      <c r="N22" s="165"/>
      <c r="O22" s="165"/>
      <c r="P22" s="165"/>
    </row>
    <row r="23" spans="1:19">
      <c r="A23" s="9"/>
      <c r="B23" s="119" t="s">
        <v>181</v>
      </c>
      <c r="D23" s="119"/>
      <c r="E23" s="127">
        <f>E24+E28+E33+E35</f>
        <v>-1766197708.05</v>
      </c>
      <c r="F23" s="127">
        <f t="shared" ref="F23:J23" si="2">F24+F28+F33+F35</f>
        <v>-1925664478.9599998</v>
      </c>
      <c r="G23" s="127">
        <f t="shared" si="2"/>
        <v>-2257354434.7500005</v>
      </c>
      <c r="H23" s="127">
        <f t="shared" si="2"/>
        <v>-2468600102.1400003</v>
      </c>
      <c r="I23" s="127">
        <f t="shared" si="2"/>
        <v>-2841305436.8699994</v>
      </c>
      <c r="J23" s="127">
        <f t="shared" si="2"/>
        <v>-3117638829.4199996</v>
      </c>
      <c r="K23" s="165"/>
      <c r="L23" s="165"/>
      <c r="M23" s="165"/>
      <c r="N23" s="165"/>
      <c r="O23" s="165"/>
      <c r="P23" s="165"/>
    </row>
    <row r="24" spans="1:19" s="82" customFormat="1">
      <c r="A24" s="4"/>
      <c r="B24" s="4"/>
      <c r="C24" s="41" t="s">
        <v>27</v>
      </c>
      <c r="D24" s="12"/>
      <c r="E24" s="127">
        <v>-90971974.860000014</v>
      </c>
      <c r="F24" s="127">
        <v>-90381721.24000001</v>
      </c>
      <c r="G24" s="127">
        <v>-87799581.400000006</v>
      </c>
      <c r="H24" s="127">
        <v>-117250297.84000003</v>
      </c>
      <c r="I24" s="127">
        <v>-120853448.65999997</v>
      </c>
      <c r="J24" s="127">
        <v>-166673130.96000001</v>
      </c>
      <c r="K24" s="164"/>
      <c r="L24" s="164"/>
      <c r="M24" s="164"/>
      <c r="N24" s="164"/>
      <c r="O24" s="164"/>
      <c r="P24" s="164"/>
      <c r="Q24" s="128"/>
      <c r="R24" s="128"/>
      <c r="S24" s="128"/>
    </row>
    <row r="25" spans="1:19">
      <c r="A25" s="9"/>
      <c r="B25" s="9"/>
      <c r="C25" s="9"/>
      <c r="D25" s="9" t="s">
        <v>17</v>
      </c>
      <c r="E25" s="50">
        <v>-83539923.310000017</v>
      </c>
      <c r="F25" s="50">
        <v>-79946529.359999999</v>
      </c>
      <c r="G25" s="50">
        <v>-78669349.170000017</v>
      </c>
      <c r="H25" s="50">
        <v>-103271360.65000004</v>
      </c>
      <c r="I25" s="50">
        <v>-104695164.59999998</v>
      </c>
      <c r="J25" s="50">
        <v>-146820475.99000001</v>
      </c>
      <c r="K25" s="164"/>
      <c r="L25" s="164"/>
      <c r="M25" s="164"/>
      <c r="N25" s="164"/>
      <c r="O25" s="164"/>
      <c r="P25" s="164"/>
      <c r="Q25" s="130"/>
    </row>
    <row r="26" spans="1:19">
      <c r="A26" s="9"/>
      <c r="B26" s="9"/>
      <c r="C26" s="9"/>
      <c r="D26" s="9" t="s">
        <v>18</v>
      </c>
      <c r="E26" s="50">
        <v>-4313635.63</v>
      </c>
      <c r="F26" s="50">
        <v>-5151101.5099999988</v>
      </c>
      <c r="G26" s="50">
        <v>-5949731.3200000003</v>
      </c>
      <c r="H26" s="50">
        <v>-7048495.4400000004</v>
      </c>
      <c r="I26" s="50">
        <v>-8407382.1799999978</v>
      </c>
      <c r="J26" s="50">
        <v>-9598997.8899999987</v>
      </c>
      <c r="K26" s="164"/>
      <c r="L26" s="164"/>
      <c r="M26" s="164"/>
      <c r="N26" s="164"/>
      <c r="O26" s="164"/>
      <c r="P26" s="164"/>
      <c r="Q26" s="130"/>
    </row>
    <row r="27" spans="1:19">
      <c r="A27" s="9"/>
      <c r="B27" s="9"/>
      <c r="C27" s="9"/>
      <c r="D27" s="9" t="s">
        <v>139</v>
      </c>
      <c r="E27" s="50">
        <v>-3118415.92</v>
      </c>
      <c r="F27" s="50">
        <v>-5284090.3699999992</v>
      </c>
      <c r="G27" s="50">
        <v>-3180500.9099999997</v>
      </c>
      <c r="H27" s="50">
        <v>-6930441.75</v>
      </c>
      <c r="I27" s="50">
        <v>-7750901.8800000008</v>
      </c>
      <c r="J27" s="50">
        <v>-10253657.08</v>
      </c>
      <c r="K27" s="164"/>
      <c r="L27" s="164"/>
      <c r="M27" s="164"/>
      <c r="N27" s="164"/>
      <c r="O27" s="164"/>
      <c r="P27" s="164"/>
      <c r="Q27" s="130"/>
    </row>
    <row r="28" spans="1:19" s="82" customFormat="1">
      <c r="A28" s="4"/>
      <c r="B28" s="4"/>
      <c r="C28" s="41" t="s">
        <v>21</v>
      </c>
      <c r="D28" s="12"/>
      <c r="E28" s="127">
        <v>-1392335396.47</v>
      </c>
      <c r="F28" s="127">
        <v>-1468883366.4699996</v>
      </c>
      <c r="G28" s="127">
        <v>-1591354839.3600004</v>
      </c>
      <c r="H28" s="127">
        <v>-1791919236.5400002</v>
      </c>
      <c r="I28" s="127">
        <v>-1924432350.7799997</v>
      </c>
      <c r="J28" s="127">
        <v>-2091432866.6199996</v>
      </c>
      <c r="K28" s="164"/>
      <c r="L28" s="164"/>
      <c r="M28" s="164"/>
      <c r="N28" s="164"/>
      <c r="O28" s="164"/>
      <c r="P28" s="164"/>
      <c r="Q28" s="128"/>
    </row>
    <row r="29" spans="1:19">
      <c r="A29" s="9"/>
      <c r="B29" s="9"/>
      <c r="C29" s="9"/>
      <c r="D29" s="9" t="s">
        <v>17</v>
      </c>
      <c r="E29" s="50">
        <v>-1329146151.78</v>
      </c>
      <c r="F29" s="50">
        <v>-1415460158.5599995</v>
      </c>
      <c r="G29" s="50">
        <v>-1542247056.7700005</v>
      </c>
      <c r="H29" s="50">
        <v>-1674638948.2000003</v>
      </c>
      <c r="I29" s="50">
        <v>-1845403261.6599998</v>
      </c>
      <c r="J29" s="50">
        <v>-1990041407.5999997</v>
      </c>
      <c r="K29" s="164"/>
      <c r="L29" s="164"/>
      <c r="M29" s="164"/>
      <c r="N29" s="164"/>
      <c r="O29" s="164"/>
      <c r="P29" s="164"/>
      <c r="Q29" s="130"/>
    </row>
    <row r="30" spans="1:19">
      <c r="A30" s="9"/>
      <c r="B30" s="9"/>
      <c r="C30" s="9"/>
      <c r="D30" s="9" t="s">
        <v>18</v>
      </c>
      <c r="E30" s="50">
        <v>-15531695.469999999</v>
      </c>
      <c r="F30" s="50">
        <v>-947724.89</v>
      </c>
      <c r="G30" s="50">
        <v>-1141237.6199999996</v>
      </c>
      <c r="H30" s="50">
        <v>-52977599.850000001</v>
      </c>
      <c r="I30" s="50">
        <v>-9939317.3399999999</v>
      </c>
      <c r="J30" s="50">
        <v>-20779870.750000007</v>
      </c>
      <c r="K30" s="164"/>
      <c r="L30" s="164"/>
      <c r="M30" s="164"/>
      <c r="N30" s="164"/>
      <c r="O30" s="164"/>
      <c r="P30" s="164"/>
      <c r="Q30" s="130"/>
    </row>
    <row r="31" spans="1:19">
      <c r="A31" s="9"/>
      <c r="B31" s="9"/>
      <c r="C31" s="9"/>
      <c r="D31" s="9" t="s">
        <v>139</v>
      </c>
      <c r="E31" s="50">
        <v>-13616307.290000003</v>
      </c>
      <c r="F31" s="50">
        <v>-14587856.68</v>
      </c>
      <c r="G31" s="50">
        <v>-16746198.049999999</v>
      </c>
      <c r="H31" s="50">
        <v>-16326521.139999999</v>
      </c>
      <c r="I31" s="50">
        <v>-17088950.660000004</v>
      </c>
      <c r="J31" s="50">
        <v>-18740271.969999999</v>
      </c>
      <c r="K31" s="164"/>
      <c r="L31" s="164"/>
      <c r="M31" s="164"/>
      <c r="N31" s="164"/>
      <c r="O31" s="164"/>
      <c r="P31" s="164"/>
      <c r="Q31" s="130"/>
    </row>
    <row r="32" spans="1:19">
      <c r="A32" s="9"/>
      <c r="B32" s="9"/>
      <c r="C32" s="9"/>
      <c r="D32" s="101" t="s">
        <v>182</v>
      </c>
      <c r="E32" s="50">
        <v>-34041241.93</v>
      </c>
      <c r="F32" s="50">
        <v>-37887626.340000004</v>
      </c>
      <c r="G32" s="50">
        <v>-31220346.920000002</v>
      </c>
      <c r="H32" s="50">
        <v>-47976167.350000001</v>
      </c>
      <c r="I32" s="50">
        <v>-52000821.119999997</v>
      </c>
      <c r="J32" s="50">
        <v>-61871316.299999997</v>
      </c>
      <c r="K32" s="164"/>
      <c r="L32" s="164"/>
      <c r="M32" s="164"/>
      <c r="N32" s="164"/>
      <c r="O32" s="164"/>
      <c r="P32" s="164"/>
      <c r="Q32" s="130"/>
    </row>
    <row r="33" spans="1:17">
      <c r="A33" s="9"/>
      <c r="B33" s="9"/>
      <c r="C33" s="41" t="s">
        <v>153</v>
      </c>
      <c r="D33" s="40"/>
      <c r="E33" s="127">
        <v>-262176692.69000006</v>
      </c>
      <c r="F33" s="127">
        <v>-344422674.61000001</v>
      </c>
      <c r="G33" s="127">
        <v>-554159730.27999985</v>
      </c>
      <c r="H33" s="127">
        <v>-533320912.75000006</v>
      </c>
      <c r="I33" s="127">
        <v>-767313605.19000006</v>
      </c>
      <c r="J33" s="127">
        <v>-828117776.07000005</v>
      </c>
      <c r="K33" s="164"/>
      <c r="L33" s="164"/>
      <c r="M33" s="164"/>
      <c r="N33" s="164"/>
      <c r="O33" s="164"/>
      <c r="P33" s="164"/>
      <c r="Q33" s="130"/>
    </row>
    <row r="34" spans="1:17">
      <c r="A34" s="9"/>
      <c r="B34" s="9"/>
      <c r="C34" s="9"/>
      <c r="D34" s="40" t="s">
        <v>17</v>
      </c>
      <c r="E34" s="50">
        <v>-262176692.69000006</v>
      </c>
      <c r="F34" s="50">
        <v>-344422674.61000001</v>
      </c>
      <c r="G34" s="50">
        <v>-554159730.27999985</v>
      </c>
      <c r="H34" s="50">
        <v>-533320912.75000006</v>
      </c>
      <c r="I34" s="50">
        <v>-767313605.19000006</v>
      </c>
      <c r="J34" s="50">
        <v>-828117776.07000005</v>
      </c>
      <c r="K34" s="164"/>
      <c r="L34" s="164"/>
      <c r="M34" s="164"/>
      <c r="N34" s="164"/>
      <c r="O34" s="164"/>
      <c r="P34" s="164"/>
      <c r="Q34" s="130"/>
    </row>
    <row r="35" spans="1:17" s="82" customFormat="1" ht="15">
      <c r="A35" s="4"/>
      <c r="B35" s="4"/>
      <c r="C35" s="41" t="s">
        <v>335</v>
      </c>
      <c r="D35" s="4"/>
      <c r="E35" s="127">
        <v>-20713644.030000001</v>
      </c>
      <c r="F35" s="127">
        <v>-21976716.639999997</v>
      </c>
      <c r="G35" s="127">
        <v>-24040283.710000012</v>
      </c>
      <c r="H35" s="127">
        <v>-26109655.010000002</v>
      </c>
      <c r="I35" s="127">
        <v>-28706032.240000002</v>
      </c>
      <c r="J35" s="127">
        <v>-31415055.769999992</v>
      </c>
      <c r="K35" s="164"/>
      <c r="L35" s="164"/>
      <c r="M35" s="164"/>
      <c r="N35" s="164"/>
      <c r="O35" s="164"/>
      <c r="P35" s="164"/>
      <c r="Q35" s="128"/>
    </row>
    <row r="36" spans="1:17">
      <c r="A36" s="9"/>
      <c r="B36" s="9"/>
      <c r="C36" s="9"/>
      <c r="D36" s="9" t="s">
        <v>17</v>
      </c>
      <c r="E36" s="50">
        <v>-20428456.989999998</v>
      </c>
      <c r="F36" s="50">
        <v>-21632684.319999997</v>
      </c>
      <c r="G36" s="50">
        <v>-23658251.330000013</v>
      </c>
      <c r="H36" s="50">
        <v>-25686882.620000001</v>
      </c>
      <c r="I36" s="50">
        <v>-28233390.16</v>
      </c>
      <c r="J36" s="50">
        <v>-30888043.899999995</v>
      </c>
      <c r="K36" s="164"/>
      <c r="L36" s="164"/>
      <c r="M36" s="164"/>
      <c r="N36" s="164"/>
      <c r="O36" s="164"/>
      <c r="P36" s="164"/>
      <c r="Q36" s="130"/>
    </row>
    <row r="37" spans="1:17">
      <c r="A37" s="9"/>
      <c r="B37" s="9"/>
      <c r="C37" s="9"/>
      <c r="D37" s="9" t="s">
        <v>18</v>
      </c>
      <c r="E37" s="50">
        <v>-63811.599999999991</v>
      </c>
      <c r="F37" s="50">
        <v>-75809.959999999992</v>
      </c>
      <c r="G37" s="50">
        <v>-89942.020000000019</v>
      </c>
      <c r="H37" s="50">
        <v>-106498.51999999999</v>
      </c>
      <c r="I37" s="50">
        <v>-125830.20999999999</v>
      </c>
      <c r="J37" s="50">
        <v>-140530.54</v>
      </c>
      <c r="K37" s="164"/>
      <c r="L37" s="164"/>
      <c r="M37" s="164"/>
      <c r="N37" s="164"/>
      <c r="O37" s="164"/>
      <c r="P37" s="164"/>
      <c r="Q37" s="130"/>
    </row>
    <row r="38" spans="1:17">
      <c r="A38" s="9"/>
      <c r="B38" s="9"/>
      <c r="C38" s="9"/>
      <c r="D38" s="9" t="s">
        <v>139</v>
      </c>
      <c r="E38" s="50">
        <v>-221375.44</v>
      </c>
      <c r="F38" s="50">
        <v>-268222.36</v>
      </c>
      <c r="G38" s="50">
        <v>-292090.36000000004</v>
      </c>
      <c r="H38" s="50">
        <v>-316273.87</v>
      </c>
      <c r="I38" s="50">
        <v>-346811.87000000005</v>
      </c>
      <c r="J38" s="50">
        <v>-386481.3299999999</v>
      </c>
      <c r="K38" s="164"/>
      <c r="L38" s="164"/>
      <c r="M38" s="164"/>
      <c r="N38" s="164"/>
      <c r="O38" s="164"/>
      <c r="P38" s="164"/>
      <c r="Q38" s="130"/>
    </row>
    <row r="39" spans="1:17">
      <c r="A39" s="9"/>
      <c r="B39" s="9"/>
      <c r="C39" s="9"/>
      <c r="D39" s="40"/>
      <c r="E39" s="50"/>
      <c r="F39" s="50"/>
      <c r="G39" s="50"/>
      <c r="H39" s="50"/>
      <c r="I39" s="50"/>
      <c r="J39" s="50"/>
      <c r="K39" s="164"/>
      <c r="L39" s="164"/>
      <c r="M39" s="164"/>
      <c r="N39" s="164"/>
      <c r="O39" s="164"/>
      <c r="P39" s="164"/>
      <c r="Q39" s="130"/>
    </row>
    <row r="40" spans="1:17">
      <c r="A40" s="9"/>
      <c r="B40" s="119" t="s">
        <v>147</v>
      </c>
      <c r="C40" s="119"/>
      <c r="D40" s="119"/>
      <c r="E40" s="127">
        <f>E41+E45+E48</f>
        <v>-32345207.32</v>
      </c>
      <c r="F40" s="127">
        <f t="shared" ref="F40:J40" si="3">F41+F45+F48</f>
        <v>-35825480.649999999</v>
      </c>
      <c r="G40" s="127">
        <f t="shared" si="3"/>
        <v>-65658222.310000002</v>
      </c>
      <c r="H40" s="127">
        <f t="shared" si="3"/>
        <v>-39284720.089999996</v>
      </c>
      <c r="I40" s="127">
        <f t="shared" si="3"/>
        <v>-51415131.380000003</v>
      </c>
      <c r="J40" s="127">
        <f t="shared" si="3"/>
        <v>-51053835.930000007</v>
      </c>
      <c r="K40" s="164"/>
      <c r="L40" s="164"/>
      <c r="M40" s="164"/>
      <c r="N40" s="164"/>
      <c r="O40" s="164"/>
      <c r="P40" s="164"/>
      <c r="Q40" s="130"/>
    </row>
    <row r="41" spans="1:17" s="82" customFormat="1">
      <c r="A41" s="4"/>
      <c r="B41" s="4"/>
      <c r="C41" s="41" t="s">
        <v>22</v>
      </c>
      <c r="D41" s="4"/>
      <c r="E41" s="127">
        <v>-14224904.18</v>
      </c>
      <c r="F41" s="127">
        <v>-16407446.57</v>
      </c>
      <c r="G41" s="127">
        <v>-44221272.550000004</v>
      </c>
      <c r="H41" s="127">
        <v>-16178670.060000001</v>
      </c>
      <c r="I41" s="127">
        <v>-25948961.07</v>
      </c>
      <c r="J41" s="127">
        <v>-24018443.260000002</v>
      </c>
      <c r="K41" s="164"/>
      <c r="L41" s="164"/>
      <c r="M41" s="164"/>
      <c r="N41" s="164"/>
      <c r="O41" s="164"/>
      <c r="P41" s="164"/>
      <c r="Q41" s="128"/>
    </row>
    <row r="42" spans="1:17">
      <c r="A42" s="9"/>
      <c r="B42" s="9"/>
      <c r="C42" s="9"/>
      <c r="D42" s="40" t="s">
        <v>17</v>
      </c>
      <c r="E42" s="50">
        <v>-2491597.7599999993</v>
      </c>
      <c r="F42" s="50">
        <v>-2989951.7400000007</v>
      </c>
      <c r="G42" s="50">
        <v>-17686950.100000001</v>
      </c>
      <c r="H42" s="50">
        <v>-1481375.0499999998</v>
      </c>
      <c r="I42" s="50">
        <v>-5606793.8000000017</v>
      </c>
      <c r="J42" s="50">
        <v>-3309380.2200000007</v>
      </c>
      <c r="K42" s="164"/>
      <c r="L42" s="164"/>
      <c r="M42" s="164"/>
      <c r="N42" s="164"/>
      <c r="O42" s="164"/>
      <c r="P42" s="164"/>
      <c r="Q42" s="130"/>
    </row>
    <row r="43" spans="1:17">
      <c r="A43" s="9"/>
      <c r="B43" s="9"/>
      <c r="C43" s="9"/>
      <c r="D43" s="40" t="s">
        <v>139</v>
      </c>
      <c r="E43" s="50">
        <v>-261348.62000000002</v>
      </c>
      <c r="F43" s="50">
        <v>-313985.10000000003</v>
      </c>
      <c r="G43" s="50">
        <v>-1859363.57</v>
      </c>
      <c r="H43" s="50">
        <v>-156139.70999999996</v>
      </c>
      <c r="I43" s="50">
        <v>-592751.6599999998</v>
      </c>
      <c r="J43" s="50">
        <v>-351743.43</v>
      </c>
      <c r="K43" s="164"/>
      <c r="L43" s="164"/>
      <c r="M43" s="164"/>
      <c r="N43" s="164"/>
      <c r="O43" s="164"/>
      <c r="P43" s="164"/>
      <c r="Q43" s="130"/>
    </row>
    <row r="44" spans="1:17">
      <c r="A44" s="9"/>
      <c r="B44" s="9"/>
      <c r="C44" s="9"/>
      <c r="D44" s="101" t="s">
        <v>182</v>
      </c>
      <c r="E44" s="50">
        <v>-11471957.800000001</v>
      </c>
      <c r="F44" s="50">
        <v>-13103509.73</v>
      </c>
      <c r="G44" s="50">
        <v>-24674958.880000003</v>
      </c>
      <c r="H44" s="50">
        <v>-14541155.300000001</v>
      </c>
      <c r="I44" s="50">
        <v>-19749415.609999999</v>
      </c>
      <c r="J44" s="50">
        <v>-20357319.609999999</v>
      </c>
      <c r="K44" s="164"/>
      <c r="L44" s="164"/>
      <c r="M44" s="164"/>
      <c r="N44" s="164"/>
      <c r="O44" s="164"/>
      <c r="P44" s="164"/>
      <c r="Q44" s="130"/>
    </row>
    <row r="45" spans="1:17" s="82" customFormat="1">
      <c r="A45" s="4"/>
      <c r="B45" s="4"/>
      <c r="C45" s="41" t="s">
        <v>23</v>
      </c>
      <c r="D45" s="4"/>
      <c r="E45" s="127">
        <v>-4161706.9299999997</v>
      </c>
      <c r="F45" s="127">
        <v>-4600853.2</v>
      </c>
      <c r="G45" s="127">
        <v>-4989767.55</v>
      </c>
      <c r="H45" s="127">
        <v>-5372326.0199999996</v>
      </c>
      <c r="I45" s="127">
        <v>-5854640.1900000013</v>
      </c>
      <c r="J45" s="127">
        <v>-6350741.2699999986</v>
      </c>
      <c r="K45" s="164"/>
      <c r="L45" s="164"/>
      <c r="M45" s="164"/>
      <c r="N45" s="164"/>
      <c r="O45" s="164"/>
      <c r="P45" s="164"/>
      <c r="Q45" s="128"/>
    </row>
    <row r="46" spans="1:17">
      <c r="A46" s="9"/>
      <c r="B46" s="9"/>
      <c r="C46" s="9"/>
      <c r="D46" s="40" t="s">
        <v>17</v>
      </c>
      <c r="E46" s="50">
        <v>-3766620.15</v>
      </c>
      <c r="F46" s="50">
        <v>-4163615.5</v>
      </c>
      <c r="G46" s="50">
        <v>-4515112.3499999996</v>
      </c>
      <c r="H46" s="50">
        <v>-4860063.3099999996</v>
      </c>
      <c r="I46" s="50">
        <v>-5294866.7500000009</v>
      </c>
      <c r="J46" s="50">
        <v>-5740594.5699999984</v>
      </c>
      <c r="K46" s="164"/>
      <c r="L46" s="164"/>
      <c r="M46" s="164"/>
      <c r="N46" s="164"/>
      <c r="O46" s="164"/>
      <c r="P46" s="164"/>
      <c r="Q46" s="130"/>
    </row>
    <row r="47" spans="1:17">
      <c r="A47" s="9"/>
      <c r="B47" s="9"/>
      <c r="C47" s="9"/>
      <c r="D47" s="40" t="s">
        <v>139</v>
      </c>
      <c r="E47" s="50">
        <v>-395086.78</v>
      </c>
      <c r="F47" s="50">
        <v>-437237.7</v>
      </c>
      <c r="G47" s="50">
        <v>-474655.20000000013</v>
      </c>
      <c r="H47" s="50">
        <v>-512262.7099999999</v>
      </c>
      <c r="I47" s="50">
        <v>-559773.43999999994</v>
      </c>
      <c r="J47" s="50">
        <v>-610146.7000000003</v>
      </c>
      <c r="K47" s="164"/>
      <c r="L47" s="164"/>
      <c r="M47" s="164"/>
      <c r="N47" s="164"/>
      <c r="O47" s="164"/>
      <c r="P47" s="164"/>
      <c r="Q47" s="130"/>
    </row>
    <row r="48" spans="1:17" s="82" customFormat="1">
      <c r="A48" s="4"/>
      <c r="B48" s="4"/>
      <c r="C48" s="41" t="s">
        <v>24</v>
      </c>
      <c r="D48" s="4"/>
      <c r="E48" s="127">
        <v>-13958596.210000001</v>
      </c>
      <c r="F48" s="127">
        <v>-14817180.880000001</v>
      </c>
      <c r="G48" s="127">
        <v>-16447182.209999997</v>
      </c>
      <c r="H48" s="127">
        <v>-17733724.009999998</v>
      </c>
      <c r="I48" s="127">
        <v>-19611530.120000001</v>
      </c>
      <c r="J48" s="127">
        <v>-20684651.40000001</v>
      </c>
      <c r="K48" s="164"/>
      <c r="L48" s="164"/>
      <c r="M48" s="164"/>
      <c r="N48" s="164"/>
      <c r="O48" s="164"/>
      <c r="P48" s="164"/>
      <c r="Q48" s="128"/>
    </row>
    <row r="49" spans="1:17">
      <c r="A49" s="9"/>
      <c r="B49" s="9"/>
      <c r="C49" s="9"/>
      <c r="D49" s="9" t="s">
        <v>17</v>
      </c>
      <c r="E49" s="50">
        <v>-12433158.310000002</v>
      </c>
      <c r="F49" s="50">
        <v>-13194995.640000001</v>
      </c>
      <c r="G49" s="50">
        <v>-14563838.449999997</v>
      </c>
      <c r="H49" s="50">
        <v>-15572254.249999998</v>
      </c>
      <c r="I49" s="50">
        <v>-17252524.109999999</v>
      </c>
      <c r="J49" s="50">
        <v>-18346489.700000007</v>
      </c>
      <c r="K49" s="164"/>
      <c r="L49" s="164"/>
      <c r="M49" s="164"/>
      <c r="N49" s="164"/>
      <c r="O49" s="164"/>
      <c r="P49" s="164"/>
      <c r="Q49" s="130"/>
    </row>
    <row r="50" spans="1:17">
      <c r="A50" s="9"/>
      <c r="B50" s="9"/>
      <c r="C50" s="9"/>
      <c r="D50" s="9" t="s">
        <v>18</v>
      </c>
      <c r="E50" s="50">
        <v>-221303.11999999997</v>
      </c>
      <c r="F50" s="50">
        <v>-236525.46</v>
      </c>
      <c r="G50" s="50">
        <v>-352302.31</v>
      </c>
      <c r="H50" s="50">
        <v>-520112.81</v>
      </c>
      <c r="I50" s="50">
        <v>-535063.4800000001</v>
      </c>
      <c r="J50" s="50">
        <v>-388181.76000000007</v>
      </c>
      <c r="K50" s="164"/>
      <c r="L50" s="164"/>
      <c r="M50" s="164"/>
      <c r="N50" s="164"/>
      <c r="O50" s="164"/>
      <c r="P50" s="164"/>
      <c r="Q50" s="130"/>
    </row>
    <row r="51" spans="1:17">
      <c r="A51" s="9"/>
      <c r="B51" s="9"/>
      <c r="C51" s="9"/>
      <c r="D51" s="9" t="s">
        <v>139</v>
      </c>
      <c r="E51" s="50">
        <v>-1304134.7799999998</v>
      </c>
      <c r="F51" s="50">
        <v>-1385659.7799999998</v>
      </c>
      <c r="G51" s="50">
        <v>-1531041.4499999997</v>
      </c>
      <c r="H51" s="50">
        <v>-1641356.95</v>
      </c>
      <c r="I51" s="50">
        <v>-1823942.5299999996</v>
      </c>
      <c r="J51" s="50">
        <v>-1949979.94</v>
      </c>
      <c r="K51" s="164"/>
      <c r="L51" s="164"/>
      <c r="M51" s="164"/>
      <c r="N51" s="164"/>
      <c r="O51" s="164"/>
      <c r="P51" s="164"/>
      <c r="Q51" s="130"/>
    </row>
    <row r="52" spans="1:17">
      <c r="A52" s="9"/>
      <c r="B52" s="9"/>
      <c r="C52" s="9"/>
      <c r="D52" s="9"/>
      <c r="E52" s="50"/>
      <c r="F52" s="50"/>
      <c r="G52" s="50"/>
      <c r="H52" s="50"/>
      <c r="I52" s="50"/>
      <c r="J52" s="50"/>
      <c r="K52" s="165"/>
      <c r="L52" s="165"/>
      <c r="M52" s="165"/>
      <c r="N52" s="165"/>
      <c r="O52" s="165"/>
      <c r="P52" s="165"/>
      <c r="Q52" s="130"/>
    </row>
    <row r="53" spans="1:17">
      <c r="A53" s="119" t="s">
        <v>28</v>
      </c>
      <c r="B53" s="9"/>
      <c r="C53" s="9"/>
      <c r="D53" s="9"/>
      <c r="E53" s="127">
        <v>6826274067.1299982</v>
      </c>
      <c r="F53" s="127">
        <v>6144828687.7499962</v>
      </c>
      <c r="G53" s="127">
        <v>6106937327.1299992</v>
      </c>
      <c r="H53" s="127">
        <v>7481753270.8800011</v>
      </c>
      <c r="I53" s="127">
        <v>7694930328.7100019</v>
      </c>
      <c r="J53" s="127">
        <v>8976046779.9800034</v>
      </c>
      <c r="K53" s="164"/>
      <c r="L53" s="164"/>
      <c r="M53" s="164"/>
      <c r="N53" s="164"/>
      <c r="O53" s="164"/>
      <c r="P53" s="164"/>
    </row>
    <row r="54" spans="1:17">
      <c r="A54" s="9"/>
      <c r="B54" s="9" t="s">
        <v>17</v>
      </c>
      <c r="E54" s="50">
        <v>6695822971.7799978</v>
      </c>
      <c r="F54" s="50">
        <v>6021266279.5699968</v>
      </c>
      <c r="G54" s="50">
        <v>5968934962.5499992</v>
      </c>
      <c r="H54" s="50">
        <v>7304561283.9400015</v>
      </c>
      <c r="I54" s="50">
        <v>7499920095.4600019</v>
      </c>
      <c r="J54" s="50">
        <v>8627087543.380003</v>
      </c>
      <c r="K54" s="165"/>
      <c r="L54" s="165"/>
      <c r="M54" s="165"/>
      <c r="N54" s="165"/>
      <c r="O54" s="165"/>
      <c r="P54" s="165"/>
    </row>
    <row r="55" spans="1:17">
      <c r="A55" s="9"/>
      <c r="B55" s="9" t="s">
        <v>18</v>
      </c>
      <c r="E55" s="50">
        <v>35050991.229999997</v>
      </c>
      <c r="F55" s="50">
        <v>36927156.529999986</v>
      </c>
      <c r="G55" s="50">
        <v>47506142.88000001</v>
      </c>
      <c r="H55" s="50">
        <v>63621862.360000029</v>
      </c>
      <c r="I55" s="50">
        <v>72492080.98999998</v>
      </c>
      <c r="J55" s="50">
        <v>86040529.160000041</v>
      </c>
      <c r="K55" s="165"/>
      <c r="L55" s="165"/>
      <c r="M55" s="165"/>
      <c r="N55" s="165"/>
      <c r="O55" s="165"/>
      <c r="P55" s="165"/>
    </row>
    <row r="56" spans="1:17">
      <c r="A56" s="9"/>
      <c r="B56" s="9" t="s">
        <v>139</v>
      </c>
      <c r="E56" s="50">
        <v>89868912.099999994</v>
      </c>
      <c r="F56" s="50">
        <v>81584539.899999976</v>
      </c>
      <c r="G56" s="50">
        <v>83384287.719999999</v>
      </c>
      <c r="H56" s="50">
        <v>103424492.77999996</v>
      </c>
      <c r="I56" s="50">
        <v>110780747.7100001</v>
      </c>
      <c r="J56" s="50">
        <v>122584255.09</v>
      </c>
      <c r="K56" s="165"/>
      <c r="L56" s="165"/>
      <c r="M56" s="165"/>
      <c r="N56" s="165"/>
      <c r="O56" s="165"/>
      <c r="P56" s="165"/>
    </row>
    <row r="57" spans="1:17">
      <c r="A57" s="9"/>
      <c r="B57" s="101" t="s">
        <v>182</v>
      </c>
      <c r="E57" s="50">
        <v>5531192.0199999977</v>
      </c>
      <c r="F57" s="50">
        <v>5050711.7500000102</v>
      </c>
      <c r="G57" s="50">
        <v>7111933.9800000032</v>
      </c>
      <c r="H57" s="50">
        <v>10145631.800000001</v>
      </c>
      <c r="I57" s="50">
        <v>11737404.550000003</v>
      </c>
      <c r="J57" s="50">
        <v>140334452.35000002</v>
      </c>
      <c r="K57" s="165"/>
      <c r="L57" s="165"/>
      <c r="M57" s="165"/>
      <c r="N57" s="165"/>
      <c r="O57" s="165"/>
      <c r="P57" s="165"/>
    </row>
    <row r="58" spans="1:17">
      <c r="A58" s="9"/>
      <c r="B58" s="9"/>
      <c r="C58" s="9"/>
      <c r="D58" s="9"/>
      <c r="E58" s="50"/>
      <c r="F58" s="50"/>
      <c r="G58" s="50"/>
      <c r="H58" s="50"/>
      <c r="I58" s="50"/>
      <c r="J58" s="50"/>
      <c r="K58" s="165"/>
      <c r="L58" s="165"/>
      <c r="M58" s="165"/>
      <c r="N58" s="165"/>
      <c r="O58" s="165"/>
      <c r="P58" s="165"/>
    </row>
    <row r="59" spans="1:17">
      <c r="A59" s="119" t="s">
        <v>15</v>
      </c>
      <c r="B59" s="9"/>
      <c r="C59" s="9"/>
      <c r="D59" s="9"/>
      <c r="E59" s="127">
        <v>62119890813.880005</v>
      </c>
      <c r="F59" s="127">
        <v>67067723473.590012</v>
      </c>
      <c r="G59" s="127">
        <v>71718996421.679977</v>
      </c>
      <c r="H59" s="127">
        <v>77666370001.059937</v>
      </c>
      <c r="I59" s="127">
        <v>83467047371.000031</v>
      </c>
      <c r="J59" s="127">
        <v>90367167909.630005</v>
      </c>
      <c r="K59" s="164"/>
      <c r="L59" s="164"/>
      <c r="M59" s="164"/>
      <c r="N59" s="164"/>
      <c r="O59" s="164"/>
      <c r="P59" s="164"/>
    </row>
    <row r="60" spans="1:17">
      <c r="A60" s="9"/>
      <c r="B60" s="9" t="s">
        <v>17</v>
      </c>
      <c r="C60" s="9"/>
      <c r="D60" s="9"/>
      <c r="E60" s="50">
        <v>60926285786.590004</v>
      </c>
      <c r="F60" s="50">
        <v>65730492249.110008</v>
      </c>
      <c r="G60" s="50">
        <v>70184630872.11998</v>
      </c>
      <c r="H60" s="50">
        <v>75905942174.199951</v>
      </c>
      <c r="I60" s="50">
        <v>81476824885.740021</v>
      </c>
      <c r="J60" s="50">
        <v>87996293094.520004</v>
      </c>
      <c r="K60" s="165"/>
      <c r="L60" s="165"/>
      <c r="M60" s="165"/>
      <c r="N60" s="165"/>
      <c r="O60" s="165"/>
      <c r="P60" s="165"/>
    </row>
    <row r="61" spans="1:17">
      <c r="A61" s="9"/>
      <c r="B61" s="9" t="s">
        <v>18</v>
      </c>
      <c r="C61" s="9"/>
      <c r="D61" s="9"/>
      <c r="E61" s="50">
        <v>323412903.02999997</v>
      </c>
      <c r="F61" s="50">
        <v>387453257.46000004</v>
      </c>
      <c r="G61" s="50">
        <v>504131112.01999986</v>
      </c>
      <c r="H61" s="50">
        <v>628019336.89999998</v>
      </c>
      <c r="I61" s="50">
        <v>745297583.86000001</v>
      </c>
      <c r="J61" s="50">
        <v>877613397.57000005</v>
      </c>
      <c r="K61" s="165"/>
      <c r="L61" s="165"/>
      <c r="M61" s="165"/>
      <c r="N61" s="165"/>
      <c r="O61" s="165"/>
      <c r="P61" s="165"/>
    </row>
    <row r="62" spans="1:17">
      <c r="A62" s="9"/>
      <c r="B62" s="9" t="s">
        <v>139</v>
      </c>
      <c r="C62" s="9"/>
      <c r="D62" s="9"/>
      <c r="E62" s="50">
        <v>810086997.11000001</v>
      </c>
      <c r="F62" s="50">
        <v>881276481.5799998</v>
      </c>
      <c r="G62" s="50">
        <v>953571712.53999972</v>
      </c>
      <c r="H62" s="50">
        <v>1045246337.0299999</v>
      </c>
      <c r="I62" s="50">
        <v>1143432745.7099998</v>
      </c>
      <c r="J62" s="50">
        <v>1250837410.3399997</v>
      </c>
      <c r="K62" s="165"/>
      <c r="L62" s="165"/>
      <c r="M62" s="165"/>
      <c r="N62" s="165"/>
      <c r="O62" s="165"/>
      <c r="P62" s="165"/>
    </row>
    <row r="63" spans="1:17">
      <c r="A63" s="13"/>
      <c r="B63" s="134" t="s">
        <v>182</v>
      </c>
      <c r="C63" s="13"/>
      <c r="D63" s="13"/>
      <c r="E63" s="131">
        <v>60105127.150000006</v>
      </c>
      <c r="F63" s="131">
        <v>68501485.439999998</v>
      </c>
      <c r="G63" s="131">
        <v>76662725</v>
      </c>
      <c r="H63" s="131">
        <v>87162152.930000007</v>
      </c>
      <c r="I63" s="131">
        <v>101492155.69</v>
      </c>
      <c r="J63" s="131">
        <v>242424007.19999999</v>
      </c>
      <c r="K63" s="165"/>
      <c r="L63" s="165"/>
      <c r="M63" s="165"/>
      <c r="N63" s="165"/>
      <c r="O63" s="165"/>
      <c r="P63" s="165"/>
    </row>
    <row r="64" spans="1:17" ht="15">
      <c r="A64" s="146" t="s">
        <v>372</v>
      </c>
      <c r="B64" s="9"/>
      <c r="C64" s="9"/>
      <c r="D64" s="9"/>
      <c r="E64" s="50"/>
      <c r="F64" s="50"/>
      <c r="G64" s="50"/>
      <c r="H64" s="50"/>
      <c r="I64" s="50"/>
      <c r="J64" s="50"/>
    </row>
    <row r="65" spans="1:6">
      <c r="A65" s="143" t="s">
        <v>16</v>
      </c>
    </row>
    <row r="74" spans="1:6">
      <c r="E74" s="129"/>
    </row>
    <row r="75" spans="1:6">
      <c r="E75" s="132"/>
      <c r="F75" s="132"/>
    </row>
    <row r="76" spans="1:6">
      <c r="E76" s="132"/>
    </row>
  </sheetData>
  <mergeCells count="1">
    <mergeCell ref="A6:D7"/>
  </mergeCells>
  <pageMargins left="0.70866141732283472" right="0.70866141732283472" top="0.74803149606299213" bottom="0.74803149606299213" header="0.31496062992125984" footer="0.31496062992125984"/>
  <pageSetup scale="63" orientation="portrait" r:id="rId1"/>
  <drawing r:id="rId2"/>
</worksheet>
</file>

<file path=xl/worksheets/sheet11.xml><?xml version="1.0" encoding="utf-8"?>
<worksheet xmlns="http://schemas.openxmlformats.org/spreadsheetml/2006/main" xmlns:r="http://schemas.openxmlformats.org/officeDocument/2006/relationships">
  <dimension ref="A1:J21"/>
  <sheetViews>
    <sheetView showGridLines="0" workbookViewId="0"/>
  </sheetViews>
  <sheetFormatPr baseColWidth="10" defaultRowHeight="12.75"/>
  <cols>
    <col min="1" max="1" width="3.6640625" customWidth="1"/>
    <col min="2" max="2" width="3" customWidth="1"/>
    <col min="3" max="3" width="31.5" customWidth="1"/>
    <col min="4" max="9" width="14" bestFit="1" customWidth="1"/>
  </cols>
  <sheetData>
    <row r="1" spans="1:10">
      <c r="A1" s="35" t="s">
        <v>126</v>
      </c>
      <c r="B1" s="53"/>
      <c r="C1" s="53"/>
      <c r="D1" s="53"/>
      <c r="E1" s="123"/>
      <c r="F1" s="123"/>
      <c r="G1" s="123"/>
      <c r="H1" s="123"/>
      <c r="I1" s="123"/>
    </row>
    <row r="2" spans="1:10">
      <c r="A2" s="35" t="s">
        <v>200</v>
      </c>
      <c r="B2" s="53"/>
      <c r="C2" s="53"/>
      <c r="D2" s="53"/>
      <c r="E2" s="123"/>
      <c r="F2" s="123"/>
      <c r="G2" s="123"/>
      <c r="H2" s="123"/>
      <c r="I2" s="123"/>
    </row>
    <row r="3" spans="1:10">
      <c r="A3" s="35" t="s">
        <v>0</v>
      </c>
      <c r="B3" s="53"/>
      <c r="C3" s="53"/>
      <c r="D3" s="53"/>
      <c r="E3" s="123"/>
      <c r="F3" s="123"/>
      <c r="G3" s="123"/>
      <c r="H3" s="123"/>
      <c r="I3" s="123"/>
    </row>
    <row r="4" spans="1:10">
      <c r="A4" s="35" t="s">
        <v>183</v>
      </c>
      <c r="B4" s="53"/>
      <c r="C4" s="53"/>
      <c r="D4" s="53"/>
      <c r="E4" s="123"/>
      <c r="F4" s="123"/>
      <c r="G4" s="123"/>
      <c r="H4" s="123"/>
      <c r="I4" s="123"/>
    </row>
    <row r="5" spans="1:10">
      <c r="A5" s="271" t="s">
        <v>2</v>
      </c>
      <c r="B5" s="271"/>
      <c r="C5" s="271"/>
      <c r="D5" s="311" t="s">
        <v>3</v>
      </c>
      <c r="E5" s="311"/>
      <c r="F5" s="311"/>
      <c r="G5" s="311"/>
      <c r="H5" s="311"/>
      <c r="I5" s="311"/>
      <c r="J5" s="311"/>
    </row>
    <row r="6" spans="1:10">
      <c r="A6" s="272"/>
      <c r="B6" s="272"/>
      <c r="C6" s="272"/>
      <c r="D6" s="293">
        <v>2001</v>
      </c>
      <c r="E6" s="293">
        <v>2002</v>
      </c>
      <c r="F6" s="293">
        <v>2003</v>
      </c>
      <c r="G6" s="293">
        <v>2004</v>
      </c>
      <c r="H6" s="293">
        <v>2005</v>
      </c>
      <c r="I6" s="293">
        <v>2006</v>
      </c>
      <c r="J6" s="293" t="s">
        <v>191</v>
      </c>
    </row>
    <row r="7" spans="1:10">
      <c r="A7" s="177" t="s">
        <v>161</v>
      </c>
      <c r="B7" s="178"/>
      <c r="C7" s="178"/>
      <c r="D7" s="8">
        <f>D8+D9+D10+D11+D12</f>
        <v>1798542915.3699992</v>
      </c>
      <c r="E7" s="8">
        <f t="shared" ref="E7:I7" si="0">E8+E9+E10+E11+E12</f>
        <v>1961489959.6099999</v>
      </c>
      <c r="F7" s="8">
        <f t="shared" si="0"/>
        <v>2323012657.0599995</v>
      </c>
      <c r="G7" s="8">
        <f t="shared" si="0"/>
        <v>2507884822.2300005</v>
      </c>
      <c r="H7" s="8">
        <f t="shared" si="0"/>
        <v>2892720568.25</v>
      </c>
      <c r="I7" s="8">
        <f t="shared" si="0"/>
        <v>3168692665.3500004</v>
      </c>
      <c r="J7" s="179">
        <v>100</v>
      </c>
    </row>
    <row r="8" spans="1:10">
      <c r="A8" s="180"/>
      <c r="B8" s="181" t="s">
        <v>162</v>
      </c>
      <c r="C8" s="180"/>
      <c r="D8" s="182">
        <v>128570870.77000001</v>
      </c>
      <c r="E8" s="182">
        <v>132401684.10999997</v>
      </c>
      <c r="F8" s="182">
        <v>157114970.04000005</v>
      </c>
      <c r="G8" s="182">
        <v>198459422.85999998</v>
      </c>
      <c r="H8" s="182">
        <v>201875899.13</v>
      </c>
      <c r="I8" s="182">
        <v>226894571.65999997</v>
      </c>
      <c r="J8" s="183">
        <f>I8/I7*100</f>
        <v>7.1605105203517168</v>
      </c>
    </row>
    <row r="9" spans="1:10">
      <c r="A9" s="180"/>
      <c r="B9" s="181" t="s">
        <v>163</v>
      </c>
      <c r="C9" s="180"/>
      <c r="D9" s="182">
        <v>1351389414.2399991</v>
      </c>
      <c r="E9" s="182">
        <v>1477400493.1800001</v>
      </c>
      <c r="F9" s="182">
        <v>1752584610.5199995</v>
      </c>
      <c r="G9" s="182">
        <v>1869273605.7100003</v>
      </c>
      <c r="H9" s="182">
        <v>2174321462.1499996</v>
      </c>
      <c r="I9" s="182">
        <v>2373037167.6500006</v>
      </c>
      <c r="J9" s="183">
        <f>I9/I7*100</f>
        <v>74.890101952752332</v>
      </c>
    </row>
    <row r="10" spans="1:10">
      <c r="A10" s="180"/>
      <c r="B10" s="181" t="s">
        <v>164</v>
      </c>
      <c r="C10" s="180"/>
      <c r="D10" s="182">
        <v>267252755.3600001</v>
      </c>
      <c r="E10" s="182">
        <v>294298471.95999998</v>
      </c>
      <c r="F10" s="182">
        <v>349798885.96999991</v>
      </c>
      <c r="G10" s="182">
        <v>369581993.9000001</v>
      </c>
      <c r="H10" s="182">
        <v>435285311.66999996</v>
      </c>
      <c r="I10" s="182">
        <v>476167747.82000005</v>
      </c>
      <c r="J10" s="183">
        <f>I10/I7*100</f>
        <v>15.027261969169375</v>
      </c>
    </row>
    <row r="11" spans="1:10">
      <c r="A11" s="180"/>
      <c r="B11" s="181" t="s">
        <v>165</v>
      </c>
      <c r="C11" s="180"/>
      <c r="D11" s="182">
        <v>5816675.2699999986</v>
      </c>
      <c r="E11" s="182">
        <v>6398174.29</v>
      </c>
      <c r="F11" s="182">
        <v>7618884.7300000004</v>
      </c>
      <c r="G11" s="182">
        <v>8052477.1100000003</v>
      </c>
      <c r="H11" s="182">
        <v>9487658.5700000022</v>
      </c>
      <c r="I11" s="182">
        <v>10364542.309999999</v>
      </c>
      <c r="J11" s="183">
        <f>I11/I7*100</f>
        <v>0.32709206618039666</v>
      </c>
    </row>
    <row r="12" spans="1:10">
      <c r="A12" s="180"/>
      <c r="B12" s="207" t="s">
        <v>182</v>
      </c>
      <c r="C12" s="180"/>
      <c r="D12" s="182">
        <v>45513199.729999997</v>
      </c>
      <c r="E12" s="182">
        <v>50991136.069999993</v>
      </c>
      <c r="F12" s="182">
        <v>55895305.799999997</v>
      </c>
      <c r="G12" s="182">
        <v>62517322.650000006</v>
      </c>
      <c r="H12" s="182">
        <v>71750236.730000004</v>
      </c>
      <c r="I12" s="182">
        <v>82228635.909999996</v>
      </c>
      <c r="J12" s="183">
        <f>I12/I7*100</f>
        <v>2.5950334915461855</v>
      </c>
    </row>
    <row r="13" spans="1:10">
      <c r="A13" s="180"/>
      <c r="B13" s="180"/>
      <c r="C13" s="180"/>
      <c r="D13" s="180"/>
      <c r="E13" s="180"/>
      <c r="F13" s="180"/>
      <c r="G13" s="180"/>
      <c r="H13" s="180"/>
      <c r="I13" s="180"/>
      <c r="J13" s="179"/>
    </row>
    <row r="14" spans="1:10">
      <c r="A14" s="184" t="s">
        <v>166</v>
      </c>
      <c r="B14" s="180"/>
      <c r="C14" s="180"/>
      <c r="D14" s="1">
        <f>D15+D16+D17+D18</f>
        <v>1798542915.3699992</v>
      </c>
      <c r="E14" s="1">
        <f t="shared" ref="E14:I14" si="1">E15+E16+E17+E18</f>
        <v>1961489959.6100001</v>
      </c>
      <c r="F14" s="1">
        <f t="shared" si="1"/>
        <v>2323012657.0599999</v>
      </c>
      <c r="G14" s="1">
        <f t="shared" si="1"/>
        <v>2507884822.23</v>
      </c>
      <c r="H14" s="1">
        <f t="shared" si="1"/>
        <v>2892720568.2499995</v>
      </c>
      <c r="I14" s="1">
        <f t="shared" si="1"/>
        <v>3168692665.3500004</v>
      </c>
      <c r="J14" s="179">
        <v>100</v>
      </c>
    </row>
    <row r="15" spans="1:10">
      <c r="A15" s="180"/>
      <c r="B15" s="185" t="s">
        <v>22</v>
      </c>
      <c r="C15" s="180"/>
      <c r="D15" s="159">
        <v>14224904.179999998</v>
      </c>
      <c r="E15" s="159">
        <v>16407446.569999995</v>
      </c>
      <c r="F15" s="159">
        <v>44221272.550000064</v>
      </c>
      <c r="G15" s="159">
        <v>16178670.06000001</v>
      </c>
      <c r="H15" s="159">
        <v>25948961.070000015</v>
      </c>
      <c r="I15" s="159">
        <v>24018443.259999987</v>
      </c>
      <c r="J15" s="183">
        <f>I15/I14*100</f>
        <v>0.75799220046312099</v>
      </c>
    </row>
    <row r="16" spans="1:10">
      <c r="A16" s="180"/>
      <c r="B16" s="185" t="s">
        <v>167</v>
      </c>
      <c r="C16" s="180"/>
      <c r="D16" s="159">
        <v>13958596.209999999</v>
      </c>
      <c r="E16" s="159">
        <v>14817180.879999997</v>
      </c>
      <c r="F16" s="159">
        <v>16447182.210000003</v>
      </c>
      <c r="G16" s="159">
        <v>17733724.009999998</v>
      </c>
      <c r="H16" s="159">
        <v>19611530.119999997</v>
      </c>
      <c r="I16" s="159">
        <v>20684651.399999999</v>
      </c>
      <c r="J16" s="183">
        <f>I16/I14*100</f>
        <v>0.65278187519379571</v>
      </c>
    </row>
    <row r="17" spans="1:10">
      <c r="A17" s="180"/>
      <c r="B17" s="185" t="s">
        <v>23</v>
      </c>
      <c r="C17" s="180"/>
      <c r="D17" s="159">
        <v>4161706.9300000006</v>
      </c>
      <c r="E17" s="159">
        <v>4600853.1999999983</v>
      </c>
      <c r="F17" s="159">
        <v>4989767.5499999989</v>
      </c>
      <c r="G17" s="159">
        <v>5372326.0200000005</v>
      </c>
      <c r="H17" s="159">
        <v>5854640.1900000013</v>
      </c>
      <c r="I17" s="159">
        <v>6350741.2699999977</v>
      </c>
      <c r="J17" s="183">
        <f>I17/I14*100</f>
        <v>0.20042149683514734</v>
      </c>
    </row>
    <row r="18" spans="1:10">
      <c r="A18" s="180"/>
      <c r="B18" s="185" t="s">
        <v>168</v>
      </c>
      <c r="C18" s="180"/>
      <c r="D18" s="159">
        <f>D19+D20</f>
        <v>1766197708.0499992</v>
      </c>
      <c r="E18" s="159">
        <f t="shared" ref="E18:I18" si="2">E19+E20</f>
        <v>1925664478.96</v>
      </c>
      <c r="F18" s="159">
        <f t="shared" si="2"/>
        <v>2257354434.75</v>
      </c>
      <c r="G18" s="159">
        <f t="shared" si="2"/>
        <v>2468600102.1399999</v>
      </c>
      <c r="H18" s="159">
        <f t="shared" si="2"/>
        <v>2841305436.8699994</v>
      </c>
      <c r="I18" s="159">
        <f t="shared" si="2"/>
        <v>3117638829.4200006</v>
      </c>
      <c r="J18" s="183">
        <f>I18/I14*100</f>
        <v>98.388804427507935</v>
      </c>
    </row>
    <row r="19" spans="1:10">
      <c r="A19" s="180"/>
      <c r="B19" s="180"/>
      <c r="C19" s="185" t="s">
        <v>47</v>
      </c>
      <c r="D19" s="159">
        <v>20713644.030000012</v>
      </c>
      <c r="E19" s="159">
        <v>21976716.640000008</v>
      </c>
      <c r="F19" s="159">
        <v>24040283.709999993</v>
      </c>
      <c r="G19" s="159">
        <v>26109655.01000002</v>
      </c>
      <c r="H19" s="159">
        <v>28706032.240000006</v>
      </c>
      <c r="I19" s="159">
        <v>31415055.769999988</v>
      </c>
      <c r="J19" s="183">
        <f>I19/I14*100</f>
        <v>0.99142009300955714</v>
      </c>
    </row>
    <row r="20" spans="1:10">
      <c r="A20" s="186"/>
      <c r="B20" s="186"/>
      <c r="C20" s="186" t="s">
        <v>169</v>
      </c>
      <c r="D20" s="213">
        <v>1745484064.0199993</v>
      </c>
      <c r="E20" s="213">
        <v>1903687762.3199999</v>
      </c>
      <c r="F20" s="213">
        <v>2233314151.04</v>
      </c>
      <c r="G20" s="213">
        <v>2442490447.1299996</v>
      </c>
      <c r="H20" s="213">
        <v>2812599404.6299996</v>
      </c>
      <c r="I20" s="213">
        <v>3086223773.6500006</v>
      </c>
      <c r="J20" s="188">
        <f>I20/I14*100</f>
        <v>97.397384334498383</v>
      </c>
    </row>
    <row r="21" spans="1:10">
      <c r="A21" s="143" t="s">
        <v>16</v>
      </c>
      <c r="B21" s="180"/>
      <c r="C21" s="180"/>
      <c r="D21" s="180"/>
      <c r="E21" s="180"/>
      <c r="F21" s="180"/>
      <c r="G21" s="180"/>
      <c r="H21" s="180"/>
      <c r="I21" s="180"/>
    </row>
  </sheetData>
  <mergeCells count="1">
    <mergeCell ref="A5:C6"/>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dimension ref="A1:J25"/>
  <sheetViews>
    <sheetView showGridLines="0" workbookViewId="0"/>
  </sheetViews>
  <sheetFormatPr baseColWidth="10" defaultRowHeight="12.75"/>
  <cols>
    <col min="1" max="1" width="3" style="195" customWidth="1"/>
    <col min="2" max="2" width="2.83203125" style="195" customWidth="1"/>
    <col min="3" max="3" width="21.33203125" style="195" customWidth="1"/>
    <col min="4" max="9" width="15.6640625" style="195" bestFit="1" customWidth="1"/>
    <col min="10" max="10" width="10.6640625" style="195" bestFit="1" customWidth="1"/>
  </cols>
  <sheetData>
    <row r="1" spans="1:10">
      <c r="A1" s="35" t="s">
        <v>157</v>
      </c>
      <c r="B1" s="53"/>
      <c r="C1" s="53"/>
      <c r="D1" s="53"/>
      <c r="E1" s="123"/>
      <c r="F1" s="123"/>
      <c r="G1" s="123"/>
      <c r="H1" s="123"/>
      <c r="I1" s="123"/>
      <c r="J1" s="123"/>
    </row>
    <row r="2" spans="1:10">
      <c r="A2" s="72" t="s">
        <v>196</v>
      </c>
      <c r="B2" s="72"/>
      <c r="C2" s="72"/>
      <c r="D2" s="103"/>
      <c r="E2" s="103"/>
      <c r="F2" s="103"/>
      <c r="G2" s="103"/>
      <c r="H2" s="103"/>
      <c r="I2" s="103"/>
      <c r="J2" s="103"/>
    </row>
    <row r="3" spans="1:10">
      <c r="A3" s="72" t="s">
        <v>0</v>
      </c>
      <c r="B3" s="72"/>
      <c r="C3" s="72"/>
      <c r="D3" s="103"/>
      <c r="E3" s="103"/>
      <c r="F3" s="103"/>
      <c r="G3" s="103"/>
      <c r="H3" s="103"/>
      <c r="I3" s="103"/>
      <c r="J3" s="103"/>
    </row>
    <row r="4" spans="1:10">
      <c r="A4" s="72" t="s">
        <v>183</v>
      </c>
      <c r="B4" s="72"/>
      <c r="C4" s="72"/>
      <c r="D4" s="103"/>
      <c r="E4" s="103"/>
      <c r="F4" s="103"/>
      <c r="G4" s="103"/>
      <c r="H4" s="103"/>
      <c r="I4" s="103"/>
      <c r="J4" s="103"/>
    </row>
    <row r="5" spans="1:10">
      <c r="A5" s="273" t="s">
        <v>2</v>
      </c>
      <c r="B5" s="273"/>
      <c r="C5" s="273"/>
      <c r="D5" s="309" t="s">
        <v>3</v>
      </c>
      <c r="E5" s="309"/>
      <c r="F5" s="309"/>
      <c r="G5" s="309"/>
      <c r="H5" s="309"/>
      <c r="I5" s="309"/>
      <c r="J5" s="309"/>
    </row>
    <row r="6" spans="1:10">
      <c r="A6" s="274"/>
      <c r="B6" s="274"/>
      <c r="C6" s="274"/>
      <c r="D6" s="310">
        <v>2001</v>
      </c>
      <c r="E6" s="310">
        <v>2002</v>
      </c>
      <c r="F6" s="310">
        <v>2003</v>
      </c>
      <c r="G6" s="310">
        <v>2004</v>
      </c>
      <c r="H6" s="310">
        <v>2005</v>
      </c>
      <c r="I6" s="310">
        <v>2006</v>
      </c>
      <c r="J6" s="310" t="s">
        <v>191</v>
      </c>
    </row>
    <row r="7" spans="1:10">
      <c r="A7" s="177" t="s">
        <v>170</v>
      </c>
      <c r="B7" s="194"/>
      <c r="C7" s="194"/>
      <c r="D7" s="8">
        <f>D8+D14+D19</f>
        <v>1766197708.049999</v>
      </c>
      <c r="E7" s="8">
        <f t="shared" ref="E7:I7" si="0">E8+E14+E19</f>
        <v>1925664478.9600003</v>
      </c>
      <c r="F7" s="8">
        <f t="shared" si="0"/>
        <v>2257354434.75</v>
      </c>
      <c r="G7" s="8">
        <f t="shared" si="0"/>
        <v>2468600102.1400003</v>
      </c>
      <c r="H7" s="8">
        <f t="shared" si="0"/>
        <v>2841305436.8699994</v>
      </c>
      <c r="I7" s="8">
        <f t="shared" si="0"/>
        <v>3117638829.4200006</v>
      </c>
      <c r="J7" s="189">
        <v>100</v>
      </c>
    </row>
    <row r="8" spans="1:10">
      <c r="B8" s="2" t="s">
        <v>171</v>
      </c>
      <c r="D8" s="161">
        <f>D9+D10+D11+D12+D13</f>
        <v>1483307371.329999</v>
      </c>
      <c r="E8" s="161">
        <f t="shared" ref="E8:I8" si="1">E9+E10+E11+E12+E13</f>
        <v>1559265087.71</v>
      </c>
      <c r="F8" s="161">
        <f t="shared" si="1"/>
        <v>1679154420.7599998</v>
      </c>
      <c r="G8" s="161">
        <f t="shared" si="1"/>
        <v>1909169534.3800001</v>
      </c>
      <c r="H8" s="161">
        <f t="shared" si="1"/>
        <v>2045285799.4399996</v>
      </c>
      <c r="I8" s="161">
        <f t="shared" si="1"/>
        <v>2258105997.5800004</v>
      </c>
      <c r="J8" s="214">
        <f>I8/(I8+I14)*100</f>
        <v>73.167280249072618</v>
      </c>
    </row>
    <row r="9" spans="1:10">
      <c r="C9" s="195" t="s">
        <v>172</v>
      </c>
      <c r="D9" s="31">
        <v>108250510.84</v>
      </c>
      <c r="E9" s="31">
        <v>106445290.39999998</v>
      </c>
      <c r="F9" s="31">
        <v>115795575.52000004</v>
      </c>
      <c r="G9" s="31">
        <v>159518717.07999998</v>
      </c>
      <c r="H9" s="31">
        <v>146894598.87</v>
      </c>
      <c r="I9" s="31">
        <v>167917914.19999999</v>
      </c>
      <c r="J9" s="2"/>
    </row>
    <row r="10" spans="1:10">
      <c r="C10" s="195" t="s">
        <v>173</v>
      </c>
      <c r="D10" s="31">
        <v>1115668267.849999</v>
      </c>
      <c r="E10" s="31">
        <v>1175386239.7400002</v>
      </c>
      <c r="F10" s="31">
        <v>1272043550.4699996</v>
      </c>
      <c r="G10" s="31">
        <v>1415812675.8400002</v>
      </c>
      <c r="H10" s="31">
        <v>1531679350.02</v>
      </c>
      <c r="I10" s="31">
        <v>1681716077.3000002</v>
      </c>
      <c r="J10" s="2"/>
    </row>
    <row r="11" spans="1:10">
      <c r="C11" s="195" t="s">
        <v>174</v>
      </c>
      <c r="D11" s="31">
        <v>220553536.37000006</v>
      </c>
      <c r="E11" s="31">
        <v>234459844.61999997</v>
      </c>
      <c r="F11" s="31">
        <v>254563487.68999997</v>
      </c>
      <c r="G11" s="31">
        <v>279782529.61000001</v>
      </c>
      <c r="H11" s="31">
        <v>308020924.09999996</v>
      </c>
      <c r="I11" s="31">
        <v>339246603.30000007</v>
      </c>
      <c r="J11" s="2"/>
    </row>
    <row r="12" spans="1:10">
      <c r="C12" s="195" t="s">
        <v>175</v>
      </c>
      <c r="D12" s="31">
        <v>4793814.34</v>
      </c>
      <c r="E12" s="31">
        <v>5086086.6100000003</v>
      </c>
      <c r="F12" s="31">
        <v>5531460.1600000001</v>
      </c>
      <c r="G12" s="31">
        <v>6079444.5</v>
      </c>
      <c r="H12" s="31">
        <v>6690105.3300000001</v>
      </c>
      <c r="I12" s="31">
        <v>7354086.4800000004</v>
      </c>
      <c r="J12" s="2"/>
    </row>
    <row r="13" spans="1:10">
      <c r="C13" t="s">
        <v>182</v>
      </c>
      <c r="D13" s="5">
        <v>34041241.93</v>
      </c>
      <c r="E13" s="5">
        <v>37887626.339999996</v>
      </c>
      <c r="F13" s="5">
        <v>31220346.920000002</v>
      </c>
      <c r="G13" s="5">
        <v>47976167.350000001</v>
      </c>
      <c r="H13" s="5">
        <v>52000821.119999997</v>
      </c>
      <c r="I13" s="5">
        <v>61871316.299999997</v>
      </c>
      <c r="J13" s="2"/>
    </row>
    <row r="14" spans="1:10">
      <c r="B14" s="2" t="s">
        <v>153</v>
      </c>
      <c r="D14" s="1">
        <f>D15+D16+D17+D18</f>
        <v>262176692.68999997</v>
      </c>
      <c r="E14" s="1">
        <f t="shared" ref="E14:I14" si="2">E15+E16+E17+E18</f>
        <v>344422674.61000001</v>
      </c>
      <c r="F14" s="1">
        <f t="shared" si="2"/>
        <v>554159730.28000009</v>
      </c>
      <c r="G14" s="1">
        <f t="shared" si="2"/>
        <v>533320912.75000006</v>
      </c>
      <c r="H14" s="1">
        <f t="shared" si="2"/>
        <v>767313605.18999994</v>
      </c>
      <c r="I14" s="1">
        <f t="shared" si="2"/>
        <v>828117776.07000005</v>
      </c>
      <c r="J14" s="214">
        <f>I14/(I8+I14)*100</f>
        <v>26.832719750927382</v>
      </c>
    </row>
    <row r="15" spans="1:10">
      <c r="C15" s="195" t="s">
        <v>172</v>
      </c>
      <c r="D15" s="5">
        <v>17153173.32</v>
      </c>
      <c r="E15" s="5">
        <v>22532648.939999998</v>
      </c>
      <c r="F15" s="5">
        <v>36249542.209999993</v>
      </c>
      <c r="G15" s="5">
        <v>34879766.82</v>
      </c>
      <c r="H15" s="5">
        <v>50166464.209999993</v>
      </c>
      <c r="I15" s="5">
        <v>54119554.25</v>
      </c>
      <c r="J15" s="2"/>
    </row>
    <row r="16" spans="1:10">
      <c r="C16" s="195" t="s">
        <v>173</v>
      </c>
      <c r="D16" s="5">
        <v>203811823.03999999</v>
      </c>
      <c r="E16" s="5">
        <v>267752796.75</v>
      </c>
      <c r="F16" s="5">
        <v>430813903.68000007</v>
      </c>
      <c r="G16" s="5">
        <v>414631450.05000001</v>
      </c>
      <c r="H16" s="5">
        <v>596585059.9799999</v>
      </c>
      <c r="I16" s="5">
        <v>643912066.4000001</v>
      </c>
      <c r="J16" s="2"/>
    </row>
    <row r="17" spans="1:10">
      <c r="C17" s="195" t="s">
        <v>174</v>
      </c>
      <c r="D17" s="5">
        <v>40321585.189999998</v>
      </c>
      <c r="E17" s="5">
        <v>52967925.950000003</v>
      </c>
      <c r="F17" s="5">
        <v>85215058.670000002</v>
      </c>
      <c r="G17" s="5">
        <v>81999434.280000016</v>
      </c>
      <c r="H17" s="5">
        <v>117957973.21000001</v>
      </c>
      <c r="I17" s="5">
        <v>127276284.31</v>
      </c>
      <c r="J17" s="2"/>
    </row>
    <row r="18" spans="1:10">
      <c r="C18" s="195" t="s">
        <v>175</v>
      </c>
      <c r="D18" s="5">
        <v>890111.14</v>
      </c>
      <c r="E18" s="5">
        <v>1169302.97</v>
      </c>
      <c r="F18" s="5">
        <v>1881225.72</v>
      </c>
      <c r="G18" s="5">
        <v>1810261.6</v>
      </c>
      <c r="H18" s="5">
        <v>2604107.79</v>
      </c>
      <c r="I18" s="5">
        <v>2809871.11</v>
      </c>
      <c r="J18" s="2"/>
    </row>
    <row r="19" spans="1:10">
      <c r="B19" s="2" t="s">
        <v>47</v>
      </c>
      <c r="D19" s="1">
        <f>D20+D21+D22+D23</f>
        <v>20713644.030000001</v>
      </c>
      <c r="E19" s="1">
        <f t="shared" ref="E19:I19" si="3">E20+E21+E22+E23</f>
        <v>21976716.640000004</v>
      </c>
      <c r="F19" s="1">
        <f t="shared" si="3"/>
        <v>24040283.709999993</v>
      </c>
      <c r="G19" s="1">
        <f t="shared" si="3"/>
        <v>26109655.010000013</v>
      </c>
      <c r="H19" s="1">
        <f t="shared" si="3"/>
        <v>28706032.240000002</v>
      </c>
      <c r="I19" s="1">
        <f t="shared" si="3"/>
        <v>31415055.770000007</v>
      </c>
      <c r="J19" s="214">
        <f>I19/I7*100</f>
        <v>1.007655392072609</v>
      </c>
    </row>
    <row r="20" spans="1:10">
      <c r="C20" s="195" t="s">
        <v>172</v>
      </c>
      <c r="D20" s="5">
        <v>1427989.4</v>
      </c>
      <c r="E20" s="5">
        <v>1528760.3200000001</v>
      </c>
      <c r="F20" s="5">
        <v>1682226.2399999995</v>
      </c>
      <c r="G20" s="5">
        <v>1844780.88</v>
      </c>
      <c r="H20" s="5">
        <v>2040401.3699999999</v>
      </c>
      <c r="I20" s="5">
        <v>2241850.9799999995</v>
      </c>
      <c r="J20" s="2"/>
    </row>
    <row r="21" spans="1:10">
      <c r="C21" s="195" t="s">
        <v>173</v>
      </c>
      <c r="D21" s="5">
        <v>16030211.970000003</v>
      </c>
      <c r="E21" s="5">
        <v>16985673.860000003</v>
      </c>
      <c r="F21" s="5">
        <v>18561618.829999994</v>
      </c>
      <c r="G21" s="5">
        <v>20137840.530000012</v>
      </c>
      <c r="H21" s="5">
        <v>22111244.93</v>
      </c>
      <c r="I21" s="5">
        <v>24168236.530000005</v>
      </c>
      <c r="J21" s="2"/>
    </row>
    <row r="22" spans="1:10">
      <c r="C22" s="195" t="s">
        <v>174</v>
      </c>
      <c r="D22" s="5">
        <v>3186120.21</v>
      </c>
      <c r="E22" s="5">
        <v>3388706.59</v>
      </c>
      <c r="F22" s="5">
        <v>3715703.69</v>
      </c>
      <c r="G22" s="5">
        <v>4039199.48</v>
      </c>
      <c r="H22" s="5">
        <v>4457526.6000000006</v>
      </c>
      <c r="I22" s="5">
        <v>4898666.5</v>
      </c>
      <c r="J22" s="2"/>
    </row>
    <row r="23" spans="1:10">
      <c r="A23" s="196"/>
      <c r="B23" s="196"/>
      <c r="C23" s="196" t="s">
        <v>175</v>
      </c>
      <c r="D23" s="5">
        <v>69322.45</v>
      </c>
      <c r="E23" s="5">
        <v>73575.87</v>
      </c>
      <c r="F23" s="5">
        <v>80734.950000000012</v>
      </c>
      <c r="G23" s="5">
        <v>87834.12</v>
      </c>
      <c r="H23" s="5">
        <v>96859.34</v>
      </c>
      <c r="I23" s="5">
        <v>106301.76000000001</v>
      </c>
      <c r="J23" s="215"/>
    </row>
    <row r="24" spans="1:10">
      <c r="A24" s="190" t="s">
        <v>169</v>
      </c>
      <c r="B24" s="197"/>
      <c r="C24" s="197"/>
      <c r="D24" s="187">
        <f>D8+D14</f>
        <v>1745484064.019999</v>
      </c>
      <c r="E24" s="187">
        <f t="shared" ref="E24:I24" si="4">E8+E14</f>
        <v>1903687762.3200002</v>
      </c>
      <c r="F24" s="187">
        <f t="shared" si="4"/>
        <v>2233314151.04</v>
      </c>
      <c r="G24" s="187">
        <f t="shared" si="4"/>
        <v>2442490447.1300001</v>
      </c>
      <c r="H24" s="187">
        <f t="shared" si="4"/>
        <v>2812599404.6299996</v>
      </c>
      <c r="I24" s="187">
        <f t="shared" si="4"/>
        <v>3086223773.6500006</v>
      </c>
      <c r="J24" s="216">
        <f>I24/I7*100</f>
        <v>98.992344607927393</v>
      </c>
    </row>
    <row r="25" spans="1:10">
      <c r="A25" s="143" t="s">
        <v>16</v>
      </c>
    </row>
  </sheetData>
  <mergeCells count="1">
    <mergeCell ref="A5:C6"/>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sheetPr>
    <pageSetUpPr fitToPage="1"/>
  </sheetPr>
  <dimension ref="A1:J33"/>
  <sheetViews>
    <sheetView showGridLines="0" workbookViewId="0"/>
  </sheetViews>
  <sheetFormatPr baseColWidth="10" defaultColWidth="12" defaultRowHeight="12.75"/>
  <cols>
    <col min="1" max="1" width="3.33203125" style="51" customWidth="1"/>
    <col min="2" max="2" width="50.5" style="51" customWidth="1"/>
    <col min="3" max="3" width="11.83203125" style="51" bestFit="1" customWidth="1"/>
    <col min="4" max="9" width="13.6640625" style="51" bestFit="1" customWidth="1"/>
    <col min="10" max="16384" width="12" style="51"/>
  </cols>
  <sheetData>
    <row r="1" spans="1:10" s="82" customFormat="1">
      <c r="A1" s="52" t="s">
        <v>156</v>
      </c>
      <c r="B1" s="53"/>
      <c r="C1" s="53"/>
      <c r="D1" s="53"/>
      <c r="E1" s="53"/>
      <c r="F1" s="53"/>
      <c r="G1" s="53"/>
      <c r="H1" s="53"/>
      <c r="I1" s="53"/>
    </row>
    <row r="2" spans="1:10" s="82" customFormat="1">
      <c r="A2" s="52" t="s">
        <v>102</v>
      </c>
      <c r="B2" s="53"/>
      <c r="C2" s="53"/>
      <c r="D2" s="53"/>
      <c r="E2" s="53"/>
      <c r="F2" s="53"/>
      <c r="G2" s="53"/>
      <c r="H2" s="53"/>
      <c r="I2" s="53"/>
    </row>
    <row r="3" spans="1:10" s="82" customFormat="1">
      <c r="A3" s="52" t="s">
        <v>210</v>
      </c>
      <c r="B3" s="53"/>
      <c r="C3" s="53"/>
      <c r="D3" s="53"/>
      <c r="E3" s="53"/>
      <c r="F3" s="53"/>
      <c r="G3" s="53"/>
      <c r="H3" s="53"/>
      <c r="I3" s="53"/>
    </row>
    <row r="4" spans="1:10" s="82" customFormat="1">
      <c r="A4" s="52" t="s">
        <v>0</v>
      </c>
      <c r="B4" s="53"/>
      <c r="C4" s="53"/>
      <c r="D4" s="53"/>
      <c r="E4" s="53"/>
      <c r="F4" s="53"/>
      <c r="G4" s="53"/>
      <c r="H4" s="53"/>
      <c r="I4" s="53"/>
    </row>
    <row r="5" spans="1:10" s="82" customFormat="1">
      <c r="A5" s="52" t="s">
        <v>207</v>
      </c>
      <c r="B5" s="53"/>
      <c r="C5" s="53"/>
      <c r="D5" s="53"/>
      <c r="E5" s="53"/>
      <c r="F5" s="53"/>
      <c r="G5" s="53"/>
      <c r="H5" s="53"/>
      <c r="I5" s="53"/>
      <c r="J5" s="2"/>
    </row>
    <row r="6" spans="1:10">
      <c r="A6" s="271" t="s">
        <v>2</v>
      </c>
      <c r="B6" s="271"/>
      <c r="C6" s="306" t="s">
        <v>92</v>
      </c>
      <c r="D6" s="307" t="s">
        <v>3</v>
      </c>
      <c r="E6" s="307"/>
      <c r="F6" s="307"/>
      <c r="G6" s="307"/>
      <c r="H6" s="307"/>
      <c r="I6" s="307"/>
    </row>
    <row r="7" spans="1:10">
      <c r="A7" s="272"/>
      <c r="B7" s="272"/>
      <c r="C7" s="308"/>
      <c r="D7" s="301">
        <v>2001</v>
      </c>
      <c r="E7" s="301">
        <v>2002</v>
      </c>
      <c r="F7" s="301">
        <v>2003</v>
      </c>
      <c r="G7" s="301">
        <v>2004</v>
      </c>
      <c r="H7" s="301">
        <v>2005</v>
      </c>
      <c r="I7" s="301">
        <v>2006</v>
      </c>
    </row>
    <row r="8" spans="1:10" s="82" customFormat="1" ht="15">
      <c r="A8" s="264" t="s">
        <v>31</v>
      </c>
      <c r="B8" s="264"/>
      <c r="C8" s="11" t="s">
        <v>94</v>
      </c>
      <c r="D8" s="56">
        <f>D9+D10+D11</f>
        <v>28559184.584137294</v>
      </c>
      <c r="E8" s="56">
        <f t="shared" ref="E8:I8" si="0">E9+E10+E11</f>
        <v>27798214.044099804</v>
      </c>
      <c r="F8" s="56">
        <f t="shared" si="0"/>
        <v>28558249.600092493</v>
      </c>
      <c r="G8" s="56">
        <f t="shared" si="0"/>
        <v>29739146.405833464</v>
      </c>
      <c r="H8" s="56">
        <f t="shared" si="0"/>
        <v>30433953.475183856</v>
      </c>
      <c r="I8" s="56">
        <f t="shared" si="0"/>
        <v>30525589.633711174</v>
      </c>
    </row>
    <row r="9" spans="1:10" ht="15">
      <c r="A9" s="57"/>
      <c r="B9" s="58" t="s">
        <v>32</v>
      </c>
      <c r="C9" s="67" t="s">
        <v>93</v>
      </c>
      <c r="D9" s="59">
        <v>3471980.4137541531</v>
      </c>
      <c r="E9" s="59">
        <v>3205501.6334451153</v>
      </c>
      <c r="F9" s="59">
        <v>3157123.5946201389</v>
      </c>
      <c r="G9" s="59">
        <v>3376393.1621905901</v>
      </c>
      <c r="H9" s="59">
        <v>3179867.4585517058</v>
      </c>
      <c r="I9" s="59">
        <v>3193936.1966198483</v>
      </c>
    </row>
    <row r="10" spans="1:10" ht="15">
      <c r="A10" s="60"/>
      <c r="B10" s="61" t="s">
        <v>336</v>
      </c>
      <c r="C10" s="67" t="s">
        <v>93</v>
      </c>
      <c r="D10" s="59">
        <v>20999701.357674025</v>
      </c>
      <c r="E10" s="59">
        <v>20737490.160444811</v>
      </c>
      <c r="F10" s="59">
        <v>21610155.662833348</v>
      </c>
      <c r="G10" s="59">
        <v>22557284.967282765</v>
      </c>
      <c r="H10" s="59">
        <v>23484788.763294198</v>
      </c>
      <c r="I10" s="59">
        <v>23580647.559491388</v>
      </c>
    </row>
    <row r="11" spans="1:10" ht="15">
      <c r="A11" s="60"/>
      <c r="B11" s="61" t="s">
        <v>34</v>
      </c>
      <c r="C11" s="67" t="s">
        <v>93</v>
      </c>
      <c r="D11" s="59">
        <v>4087502.8127091168</v>
      </c>
      <c r="E11" s="59">
        <v>3855222.2502098787</v>
      </c>
      <c r="F11" s="59">
        <v>3790970.3426390067</v>
      </c>
      <c r="G11" s="59">
        <v>3805468.276360109</v>
      </c>
      <c r="H11" s="59">
        <v>3769297.2533379523</v>
      </c>
      <c r="I11" s="59">
        <v>3751005.8775999374</v>
      </c>
    </row>
    <row r="12" spans="1:10">
      <c r="A12" s="60"/>
      <c r="B12" s="61"/>
      <c r="C12" s="67"/>
      <c r="D12" s="59"/>
      <c r="E12" s="59"/>
      <c r="F12" s="59"/>
      <c r="G12" s="59"/>
      <c r="H12" s="59"/>
      <c r="I12" s="59"/>
    </row>
    <row r="13" spans="1:10" s="82" customFormat="1" ht="15">
      <c r="A13" s="265" t="s">
        <v>35</v>
      </c>
      <c r="B13" s="265"/>
      <c r="C13" s="11" t="s">
        <v>94</v>
      </c>
      <c r="D13" s="56">
        <f>D14+D15+D16</f>
        <v>1324844.6702751601</v>
      </c>
      <c r="E13" s="56">
        <f t="shared" ref="E13:I13" si="1">E14+E15+E16</f>
        <v>1590211.7184432265</v>
      </c>
      <c r="F13" s="56">
        <f t="shared" si="1"/>
        <v>1828937.0042890648</v>
      </c>
      <c r="G13" s="56">
        <f t="shared" si="1"/>
        <v>1890557.8574051375</v>
      </c>
      <c r="H13" s="56">
        <f t="shared" si="1"/>
        <v>1953745.3704779034</v>
      </c>
      <c r="I13" s="56">
        <f t="shared" si="1"/>
        <v>2126684.0475021959</v>
      </c>
    </row>
    <row r="14" spans="1:10" ht="25.5">
      <c r="A14" s="62"/>
      <c r="B14" s="76" t="s">
        <v>36</v>
      </c>
      <c r="C14" s="259" t="s">
        <v>93</v>
      </c>
      <c r="D14" s="59">
        <v>1178286.2593807867</v>
      </c>
      <c r="E14" s="59">
        <v>1447335.3082565765</v>
      </c>
      <c r="F14" s="59">
        <v>1672170.3418546761</v>
      </c>
      <c r="G14" s="59">
        <v>1709885.2432912057</v>
      </c>
      <c r="H14" s="59">
        <v>1742895.217755541</v>
      </c>
      <c r="I14" s="59">
        <v>1776138.3072200385</v>
      </c>
    </row>
    <row r="15" spans="1:10" ht="15">
      <c r="A15" s="60"/>
      <c r="B15" s="61" t="s">
        <v>37</v>
      </c>
      <c r="C15" s="67" t="s">
        <v>93</v>
      </c>
      <c r="D15" s="59">
        <v>54908.759239481755</v>
      </c>
      <c r="E15" s="59">
        <v>52638.360634540222</v>
      </c>
      <c r="F15" s="59">
        <v>48215.565858028072</v>
      </c>
      <c r="G15" s="59">
        <v>55698.400161670987</v>
      </c>
      <c r="H15" s="59">
        <v>55509.494926047701</v>
      </c>
      <c r="I15" s="59">
        <v>55602.348525477464</v>
      </c>
    </row>
    <row r="16" spans="1:10" ht="15">
      <c r="A16" s="60"/>
      <c r="B16" s="101" t="s">
        <v>209</v>
      </c>
      <c r="C16" s="67" t="s">
        <v>93</v>
      </c>
      <c r="D16" s="64">
        <v>91649.651654891786</v>
      </c>
      <c r="E16" s="64">
        <v>90238.049552109675</v>
      </c>
      <c r="F16" s="64">
        <v>108551.09657636053</v>
      </c>
      <c r="G16" s="64">
        <v>124974.21395226088</v>
      </c>
      <c r="H16" s="64">
        <v>155340.65779631463</v>
      </c>
      <c r="I16" s="64">
        <v>294943.39175667986</v>
      </c>
    </row>
    <row r="17" spans="1:9">
      <c r="A17" s="60"/>
      <c r="B17" s="101"/>
      <c r="C17" s="67"/>
      <c r="D17" s="64"/>
      <c r="E17" s="64"/>
      <c r="F17" s="64"/>
      <c r="G17" s="64"/>
      <c r="H17" s="64"/>
      <c r="I17" s="64"/>
    </row>
    <row r="18" spans="1:9" s="82" customFormat="1">
      <c r="A18" s="264" t="s">
        <v>38</v>
      </c>
      <c r="B18" s="264"/>
      <c r="C18" s="11" t="s">
        <v>95</v>
      </c>
      <c r="D18" s="56">
        <f>D19+D20+D21</f>
        <v>352954.67863017862</v>
      </c>
      <c r="E18" s="56">
        <f t="shared" ref="E18:I18" si="2">E19+E20+E21</f>
        <v>325973.60501247359</v>
      </c>
      <c r="F18" s="56">
        <f t="shared" si="2"/>
        <v>320802.78000000003</v>
      </c>
      <c r="G18" s="56">
        <f t="shared" si="2"/>
        <v>342914.19651343045</v>
      </c>
      <c r="H18" s="56">
        <f t="shared" si="2"/>
        <v>322899.14917172171</v>
      </c>
      <c r="I18" s="56">
        <f t="shared" si="2"/>
        <v>324811.2180705872</v>
      </c>
    </row>
    <row r="19" spans="1:9">
      <c r="A19" s="65"/>
      <c r="B19" s="63" t="s">
        <v>39</v>
      </c>
      <c r="C19" s="67" t="s">
        <v>95</v>
      </c>
      <c r="D19" s="64">
        <v>113867.48468892848</v>
      </c>
      <c r="E19" s="64">
        <v>105163.06122306485</v>
      </c>
      <c r="F19" s="66">
        <v>103494.89</v>
      </c>
      <c r="G19" s="64">
        <v>110628.30268364841</v>
      </c>
      <c r="H19" s="64">
        <v>104171.20426643729</v>
      </c>
      <c r="I19" s="64">
        <v>104788.06101674505</v>
      </c>
    </row>
    <row r="20" spans="1:9">
      <c r="A20" s="65"/>
      <c r="B20" s="63" t="s">
        <v>40</v>
      </c>
      <c r="C20" s="67" t="s">
        <v>95</v>
      </c>
      <c r="D20" s="64">
        <v>234346.71151509002</v>
      </c>
      <c r="E20" s="64">
        <v>216432.44019845789</v>
      </c>
      <c r="F20" s="66">
        <v>212999.23499999999</v>
      </c>
      <c r="G20" s="64">
        <v>227680.26364360168</v>
      </c>
      <c r="H20" s="64">
        <v>214391.13387897576</v>
      </c>
      <c r="I20" s="64">
        <v>215660.66531110875</v>
      </c>
    </row>
    <row r="21" spans="1:9">
      <c r="A21" s="65"/>
      <c r="B21" s="63" t="s">
        <v>41</v>
      </c>
      <c r="C21" s="67" t="s">
        <v>95</v>
      </c>
      <c r="D21" s="64">
        <v>4740.4824261601243</v>
      </c>
      <c r="E21" s="64">
        <v>4378.1035909508619</v>
      </c>
      <c r="F21" s="66">
        <v>4308.6549999999997</v>
      </c>
      <c r="G21" s="64">
        <v>4605.6301861803522</v>
      </c>
      <c r="H21" s="64">
        <v>4336.8110263087019</v>
      </c>
      <c r="I21" s="64">
        <v>4362.4917427334194</v>
      </c>
    </row>
    <row r="22" spans="1:9">
      <c r="A22" s="65"/>
      <c r="B22" s="63"/>
      <c r="C22" s="67"/>
      <c r="D22" s="64"/>
      <c r="E22" s="64"/>
      <c r="F22" s="66"/>
      <c r="G22" s="64"/>
      <c r="H22" s="64"/>
      <c r="I22" s="64"/>
    </row>
    <row r="23" spans="1:9" s="82" customFormat="1" ht="15">
      <c r="A23" s="264" t="s">
        <v>45</v>
      </c>
      <c r="B23" s="264"/>
      <c r="C23" s="11" t="s">
        <v>94</v>
      </c>
      <c r="D23" s="56">
        <f>D24+D25+D26</f>
        <v>2062206.0835204076</v>
      </c>
      <c r="E23" s="56">
        <f t="shared" ref="E23:I23" si="3">E24+E25+E26</f>
        <v>2148460.7910106406</v>
      </c>
      <c r="F23" s="56">
        <f t="shared" si="3"/>
        <v>2168437.1501579289</v>
      </c>
      <c r="G23" s="56">
        <f t="shared" si="3"/>
        <v>2325873.8917189431</v>
      </c>
      <c r="H23" s="56">
        <f t="shared" si="3"/>
        <v>2320837.0454345979</v>
      </c>
      <c r="I23" s="56">
        <f t="shared" si="3"/>
        <v>2501896.0384690566</v>
      </c>
    </row>
    <row r="24" spans="1:9" ht="15">
      <c r="A24" s="57"/>
      <c r="B24" s="58" t="s">
        <v>46</v>
      </c>
      <c r="C24" s="67" t="s">
        <v>93</v>
      </c>
      <c r="D24" s="59">
        <v>789389.10414230847</v>
      </c>
      <c r="E24" s="59">
        <v>833155.12356909283</v>
      </c>
      <c r="F24" s="59">
        <v>824365.33070786321</v>
      </c>
      <c r="G24" s="59">
        <v>844129.23687862034</v>
      </c>
      <c r="H24" s="59">
        <v>829710.91239579348</v>
      </c>
      <c r="I24" s="59">
        <v>888081.78174471541</v>
      </c>
    </row>
    <row r="25" spans="1:9" ht="15">
      <c r="A25" s="60"/>
      <c r="B25" s="61" t="s">
        <v>131</v>
      </c>
      <c r="C25" s="67" t="s">
        <v>93</v>
      </c>
      <c r="D25" s="59">
        <v>1258515.5940108774</v>
      </c>
      <c r="E25" s="59">
        <v>1301794.0599200549</v>
      </c>
      <c r="F25" s="59">
        <v>1331004.4015635052</v>
      </c>
      <c r="G25" s="59">
        <v>1465902.7169657398</v>
      </c>
      <c r="H25" s="59">
        <v>1473381.8816603927</v>
      </c>
      <c r="I25" s="59">
        <v>1590115.1069364012</v>
      </c>
    </row>
    <row r="26" spans="1:9" ht="15">
      <c r="A26" s="60"/>
      <c r="B26" s="61" t="s">
        <v>129</v>
      </c>
      <c r="C26" s="67" t="s">
        <v>93</v>
      </c>
      <c r="D26" s="59">
        <v>14301.385367221626</v>
      </c>
      <c r="E26" s="59">
        <v>13511.607521492859</v>
      </c>
      <c r="F26" s="59">
        <v>13067.41788656011</v>
      </c>
      <c r="G26" s="59">
        <v>15841.937874583222</v>
      </c>
      <c r="H26" s="59">
        <v>17744.251378411645</v>
      </c>
      <c r="I26" s="59">
        <v>23699.149787939947</v>
      </c>
    </row>
    <row r="27" spans="1:9">
      <c r="A27" s="60"/>
      <c r="B27" s="61"/>
      <c r="C27" s="67"/>
      <c r="D27" s="59"/>
      <c r="E27" s="59"/>
      <c r="F27" s="59"/>
      <c r="G27" s="59"/>
      <c r="H27" s="59"/>
      <c r="I27" s="59"/>
    </row>
    <row r="28" spans="1:9" s="82" customFormat="1" ht="15">
      <c r="A28" s="264" t="s">
        <v>208</v>
      </c>
      <c r="B28" s="264"/>
      <c r="C28" s="11" t="s">
        <v>94</v>
      </c>
      <c r="D28" s="56">
        <v>313615.47817701136</v>
      </c>
      <c r="E28" s="56">
        <v>296561.8971992468</v>
      </c>
      <c r="F28" s="56">
        <v>294267</v>
      </c>
      <c r="G28" s="56">
        <v>293625.39132133801</v>
      </c>
      <c r="H28" s="56">
        <v>289784.9448498917</v>
      </c>
      <c r="I28" s="56">
        <v>288209.12629282981</v>
      </c>
    </row>
    <row r="29" spans="1:9" ht="15">
      <c r="A29" s="65"/>
      <c r="B29" s="63" t="s">
        <v>47</v>
      </c>
      <c r="C29" s="67" t="s">
        <v>93</v>
      </c>
      <c r="D29" s="64">
        <v>281602.08688679</v>
      </c>
      <c r="E29" s="64">
        <v>265985.24203261198</v>
      </c>
      <c r="F29" s="66">
        <v>264317</v>
      </c>
      <c r="G29" s="66">
        <v>262655.14558076102</v>
      </c>
      <c r="H29" s="66">
        <v>260985.47253732401</v>
      </c>
      <c r="I29" s="66">
        <v>259306.52996621499</v>
      </c>
    </row>
    <row r="30" spans="1:9" ht="15">
      <c r="A30" s="68"/>
      <c r="B30" s="69" t="s">
        <v>48</v>
      </c>
      <c r="C30" s="70" t="s">
        <v>93</v>
      </c>
      <c r="D30" s="153">
        <v>32013.391290221381</v>
      </c>
      <c r="E30" s="153">
        <v>30576.655166634784</v>
      </c>
      <c r="F30" s="154">
        <v>29950</v>
      </c>
      <c r="G30" s="154">
        <v>30970.245740576996</v>
      </c>
      <c r="H30" s="154">
        <v>28799.472312567672</v>
      </c>
      <c r="I30" s="154">
        <v>28902.596326614796</v>
      </c>
    </row>
    <row r="31" spans="1:9" ht="27.75" customHeight="1">
      <c r="A31" s="263" t="s">
        <v>370</v>
      </c>
      <c r="B31" s="263"/>
      <c r="C31" s="263"/>
      <c r="D31" s="263"/>
      <c r="E31" s="263"/>
      <c r="F31" s="263"/>
      <c r="G31" s="263"/>
      <c r="H31" s="263"/>
      <c r="I31" s="263"/>
    </row>
    <row r="32" spans="1:9" ht="27.75" customHeight="1">
      <c r="A32" s="263" t="s">
        <v>371</v>
      </c>
      <c r="B32" s="263"/>
      <c r="C32" s="263"/>
      <c r="D32" s="263"/>
      <c r="E32" s="263"/>
      <c r="F32" s="263"/>
      <c r="G32" s="263"/>
      <c r="H32" s="263"/>
      <c r="I32" s="263"/>
    </row>
    <row r="33" spans="1:1">
      <c r="A33" s="143" t="s">
        <v>16</v>
      </c>
    </row>
  </sheetData>
  <mergeCells count="10">
    <mergeCell ref="A32:I32"/>
    <mergeCell ref="A23:B23"/>
    <mergeCell ref="A28:B28"/>
    <mergeCell ref="A31:I31"/>
    <mergeCell ref="D6:I6"/>
    <mergeCell ref="A8:B8"/>
    <mergeCell ref="A13:B13"/>
    <mergeCell ref="A18:B18"/>
    <mergeCell ref="A6:B7"/>
    <mergeCell ref="C6:C7"/>
  </mergeCells>
  <conditionalFormatting sqref="B25:B27 B29:B30 A23:A30 B19:B22 B15 B10:B12 D8:I30 A8:A18">
    <cfRule type="cellIs" dxfId="4" priority="3" stopIfTrue="1" operator="lessThan">
      <formula>0</formula>
    </cfRule>
  </conditionalFormatting>
  <pageMargins left="0.70866141732283472" right="0.70866141732283472" top="0.74803149606299213" bottom="0.74803149606299213" header="0.31496062992125984" footer="0.31496062992125984"/>
  <pageSetup scale="57" orientation="portrait" r:id="rId1"/>
  <drawing r:id="rId2"/>
</worksheet>
</file>

<file path=xl/worksheets/sheet14.xml><?xml version="1.0" encoding="utf-8"?>
<worksheet xmlns="http://schemas.openxmlformats.org/spreadsheetml/2006/main" xmlns:r="http://schemas.openxmlformats.org/officeDocument/2006/relationships">
  <sheetPr>
    <pageSetUpPr fitToPage="1"/>
  </sheetPr>
  <dimension ref="A1:J19"/>
  <sheetViews>
    <sheetView showGridLines="0" workbookViewId="0"/>
  </sheetViews>
  <sheetFormatPr baseColWidth="10" defaultColWidth="12" defaultRowHeight="12.75"/>
  <cols>
    <col min="1" max="1" width="3.33203125" style="51" customWidth="1"/>
    <col min="2" max="2" width="51.6640625" style="51" customWidth="1"/>
    <col min="3" max="3" width="11.83203125" style="51" bestFit="1" customWidth="1"/>
    <col min="4" max="9" width="13.6640625" style="51" bestFit="1" customWidth="1"/>
    <col min="10" max="16384" width="12" style="51"/>
  </cols>
  <sheetData>
    <row r="1" spans="1:10" s="82" customFormat="1">
      <c r="A1" s="52" t="s">
        <v>176</v>
      </c>
      <c r="B1" s="53"/>
      <c r="C1" s="53"/>
      <c r="D1" s="53"/>
      <c r="E1" s="53"/>
      <c r="F1" s="53"/>
      <c r="G1" s="53"/>
      <c r="H1" s="53"/>
      <c r="I1" s="53"/>
    </row>
    <row r="2" spans="1:10" s="82" customFormat="1">
      <c r="A2" s="52" t="s">
        <v>102</v>
      </c>
      <c r="B2" s="53"/>
      <c r="C2" s="53"/>
      <c r="D2" s="53"/>
      <c r="E2" s="53"/>
      <c r="F2" s="53"/>
      <c r="G2" s="53"/>
      <c r="H2" s="53"/>
      <c r="I2" s="53"/>
    </row>
    <row r="3" spans="1:10" s="82" customFormat="1">
      <c r="A3" s="52" t="s">
        <v>213</v>
      </c>
      <c r="B3" s="53"/>
      <c r="C3" s="53"/>
      <c r="D3" s="53"/>
      <c r="E3" s="53"/>
      <c r="F3" s="53"/>
      <c r="G3" s="53"/>
      <c r="H3" s="53"/>
      <c r="I3" s="53"/>
    </row>
    <row r="4" spans="1:10" s="82" customFormat="1">
      <c r="A4" s="52" t="s">
        <v>0</v>
      </c>
      <c r="B4" s="53"/>
      <c r="C4" s="53"/>
      <c r="D4" s="53"/>
      <c r="E4" s="53"/>
      <c r="F4" s="53"/>
      <c r="G4" s="53"/>
      <c r="H4" s="53"/>
      <c r="I4" s="53"/>
    </row>
    <row r="5" spans="1:10" s="82" customFormat="1">
      <c r="A5" s="52" t="s">
        <v>207</v>
      </c>
      <c r="B5" s="53"/>
      <c r="C5" s="53"/>
      <c r="D5" s="53"/>
      <c r="E5" s="53"/>
      <c r="F5" s="53"/>
      <c r="G5" s="53"/>
      <c r="H5" s="53"/>
      <c r="I5" s="53"/>
      <c r="J5" s="2"/>
    </row>
    <row r="6" spans="1:10">
      <c r="A6" s="271" t="s">
        <v>2</v>
      </c>
      <c r="B6" s="271"/>
      <c r="C6" s="306" t="s">
        <v>92</v>
      </c>
      <c r="D6" s="307" t="s">
        <v>3</v>
      </c>
      <c r="E6" s="307"/>
      <c r="F6" s="307"/>
      <c r="G6" s="307"/>
      <c r="H6" s="307"/>
      <c r="I6" s="307"/>
    </row>
    <row r="7" spans="1:10">
      <c r="A7" s="272"/>
      <c r="B7" s="272"/>
      <c r="C7" s="308"/>
      <c r="D7" s="301">
        <v>2001</v>
      </c>
      <c r="E7" s="301">
        <v>2002</v>
      </c>
      <c r="F7" s="301">
        <v>2003</v>
      </c>
      <c r="G7" s="301">
        <v>2004</v>
      </c>
      <c r="H7" s="301">
        <v>2005</v>
      </c>
      <c r="I7" s="301">
        <v>2006</v>
      </c>
    </row>
    <row r="8" spans="1:10" s="82" customFormat="1" ht="15" customHeight="1">
      <c r="A8" s="264" t="s">
        <v>214</v>
      </c>
      <c r="B8" s="264"/>
      <c r="C8" s="11" t="s">
        <v>95</v>
      </c>
      <c r="D8" s="56">
        <f>D9+D10</f>
        <v>455018.97083530866</v>
      </c>
      <c r="E8" s="56">
        <f t="shared" ref="E8:I8" si="0">E9+E10</f>
        <v>481540.48611222079</v>
      </c>
      <c r="F8" s="56">
        <f t="shared" si="0"/>
        <v>479380.01030000002</v>
      </c>
      <c r="G8" s="56">
        <f t="shared" si="0"/>
        <v>643473.24036036129</v>
      </c>
      <c r="H8" s="56">
        <f t="shared" si="0"/>
        <v>182934.62688405078</v>
      </c>
      <c r="I8" s="56">
        <f t="shared" si="0"/>
        <v>806868.27783406549</v>
      </c>
    </row>
    <row r="9" spans="1:10" ht="25.5">
      <c r="A9" s="65"/>
      <c r="B9" s="76" t="s">
        <v>43</v>
      </c>
      <c r="C9" s="259" t="s">
        <v>95</v>
      </c>
      <c r="D9" s="64">
        <v>95757.410835308387</v>
      </c>
      <c r="E9" s="64">
        <v>101338.78611222049</v>
      </c>
      <c r="F9" s="64">
        <v>100884.1203</v>
      </c>
      <c r="G9" s="64">
        <v>135417.06036036083</v>
      </c>
      <c r="H9" s="64">
        <v>38498.05688405066</v>
      </c>
      <c r="I9" s="64">
        <v>169803.067834065</v>
      </c>
    </row>
    <row r="10" spans="1:10">
      <c r="A10" s="65"/>
      <c r="B10" s="63" t="s">
        <v>44</v>
      </c>
      <c r="C10" s="67" t="s">
        <v>95</v>
      </c>
      <c r="D10" s="64">
        <v>359261.56000000029</v>
      </c>
      <c r="E10" s="64">
        <v>380201.7000000003</v>
      </c>
      <c r="F10" s="64">
        <v>378495.89</v>
      </c>
      <c r="G10" s="64">
        <v>508056.18000000046</v>
      </c>
      <c r="H10" s="64">
        <v>144436.57000000012</v>
      </c>
      <c r="I10" s="64">
        <v>637065.21000000043</v>
      </c>
    </row>
    <row r="11" spans="1:10">
      <c r="A11" s="65"/>
      <c r="B11" s="63"/>
      <c r="C11" s="67"/>
      <c r="D11" s="64"/>
      <c r="E11" s="64"/>
      <c r="F11" s="64"/>
      <c r="G11" s="64"/>
      <c r="H11" s="64"/>
      <c r="I11" s="64"/>
    </row>
    <row r="12" spans="1:10">
      <c r="A12" s="264" t="s">
        <v>215</v>
      </c>
      <c r="B12" s="264"/>
      <c r="C12" s="11"/>
      <c r="D12" s="56"/>
      <c r="E12" s="56"/>
      <c r="F12" s="56"/>
      <c r="G12" s="56"/>
      <c r="H12" s="56"/>
      <c r="I12" s="56"/>
    </row>
    <row r="13" spans="1:10" s="82" customFormat="1">
      <c r="A13" s="65"/>
      <c r="B13" s="63" t="s">
        <v>219</v>
      </c>
      <c r="C13" s="67" t="s">
        <v>29</v>
      </c>
      <c r="D13" s="64">
        <v>12559051.407407407</v>
      </c>
      <c r="E13" s="64">
        <v>12643129.518518519</v>
      </c>
      <c r="F13" s="64">
        <v>12421979.888888888</v>
      </c>
      <c r="G13" s="64">
        <v>12315188.444444446</v>
      </c>
      <c r="H13" s="64">
        <v>12369956.703703705</v>
      </c>
      <c r="I13" s="64">
        <v>12186786.888888888</v>
      </c>
    </row>
    <row r="14" spans="1:10">
      <c r="A14" s="65"/>
      <c r="B14" s="63" t="s">
        <v>220</v>
      </c>
      <c r="C14" s="67" t="s">
        <v>29</v>
      </c>
      <c r="D14" s="64">
        <v>1099697761.3333342</v>
      </c>
      <c r="E14" s="64">
        <v>1080900342.8888884</v>
      </c>
      <c r="F14" s="64">
        <v>1053471625.1481478</v>
      </c>
      <c r="G14" s="64">
        <v>1047594387.1481482</v>
      </c>
      <c r="H14" s="64">
        <v>1033975829.2962964</v>
      </c>
      <c r="I14" s="64">
        <v>1024408367.3333333</v>
      </c>
    </row>
    <row r="15" spans="1:10">
      <c r="A15" s="65"/>
      <c r="B15" s="63" t="s">
        <v>148</v>
      </c>
      <c r="C15" s="67" t="s">
        <v>30</v>
      </c>
      <c r="D15" s="64">
        <v>14573.5</v>
      </c>
      <c r="E15" s="64">
        <v>14367.869999999999</v>
      </c>
      <c r="F15" s="64">
        <v>14196.279999999999</v>
      </c>
      <c r="G15" s="64">
        <v>14024.69</v>
      </c>
      <c r="H15" s="64">
        <v>13853.09</v>
      </c>
      <c r="I15" s="64">
        <v>13681.509999999998</v>
      </c>
    </row>
    <row r="16" spans="1:10">
      <c r="A16" s="65"/>
      <c r="B16" s="63" t="s">
        <v>149</v>
      </c>
      <c r="C16" s="67" t="s">
        <v>30</v>
      </c>
      <c r="D16" s="64">
        <v>4003364.56</v>
      </c>
      <c r="E16" s="64">
        <v>3952104.6199999996</v>
      </c>
      <c r="F16" s="64">
        <v>3891742.3000000003</v>
      </c>
      <c r="G16" s="64">
        <v>3849718.1</v>
      </c>
      <c r="H16" s="64">
        <v>3777373.77</v>
      </c>
      <c r="I16" s="64">
        <v>3694742.7200000007</v>
      </c>
    </row>
    <row r="17" spans="1:9">
      <c r="A17" s="65"/>
      <c r="B17" s="63" t="s">
        <v>216</v>
      </c>
      <c r="C17" s="67" t="s">
        <v>30</v>
      </c>
      <c r="D17" s="64">
        <v>1385389.2916132847</v>
      </c>
      <c r="E17" s="64">
        <v>1382916.4753467492</v>
      </c>
      <c r="F17" s="64">
        <v>1387598.4863668391</v>
      </c>
      <c r="G17" s="64">
        <v>1380144.1986328834</v>
      </c>
      <c r="H17" s="64">
        <v>1388477.9013695561</v>
      </c>
      <c r="I17" s="64">
        <v>1405587.9550549663</v>
      </c>
    </row>
    <row r="18" spans="1:9" s="82" customFormat="1" ht="12.75" customHeight="1">
      <c r="A18" s="68"/>
      <c r="B18" s="218" t="s">
        <v>150</v>
      </c>
      <c r="C18" s="70" t="s">
        <v>30</v>
      </c>
      <c r="D18" s="153">
        <v>587998.71838671528</v>
      </c>
      <c r="E18" s="153">
        <v>586949.18465325097</v>
      </c>
      <c r="F18" s="153">
        <v>588936.36363316071</v>
      </c>
      <c r="G18" s="153">
        <v>583975.60136711667</v>
      </c>
      <c r="H18" s="153">
        <v>587937.64863044419</v>
      </c>
      <c r="I18" s="153">
        <v>594230.58494503354</v>
      </c>
    </row>
    <row r="19" spans="1:9">
      <c r="A19" s="143" t="s">
        <v>16</v>
      </c>
    </row>
  </sheetData>
  <mergeCells count="5">
    <mergeCell ref="A12:B12"/>
    <mergeCell ref="A6:B7"/>
    <mergeCell ref="C6:C7"/>
    <mergeCell ref="D6:I6"/>
    <mergeCell ref="A8:B8"/>
  </mergeCells>
  <conditionalFormatting sqref="A8:A18 B9:B18 A16:B18 D8:I18">
    <cfRule type="cellIs" dxfId="3" priority="5" stopIfTrue="1" operator="lessThan">
      <formula>0</formula>
    </cfRule>
  </conditionalFormatting>
  <pageMargins left="0.70866141732283472" right="0.70866141732283472" top="0.74803149606299213" bottom="0.74803149606299213" header="0.31496062992125984" footer="0.31496062992125984"/>
  <pageSetup scale="57" orientation="portrait" r:id="rId1"/>
  <drawing r:id="rId2"/>
</worksheet>
</file>

<file path=xl/worksheets/sheet15.xml><?xml version="1.0" encoding="utf-8"?>
<worksheet xmlns="http://schemas.openxmlformats.org/spreadsheetml/2006/main" xmlns:r="http://schemas.openxmlformats.org/officeDocument/2006/relationships">
  <dimension ref="A1:Q37"/>
  <sheetViews>
    <sheetView showGridLines="0" workbookViewId="0"/>
  </sheetViews>
  <sheetFormatPr baseColWidth="10" defaultColWidth="12" defaultRowHeight="12.75"/>
  <cols>
    <col min="1" max="2" width="2.5" style="108" customWidth="1"/>
    <col min="3" max="3" width="34.6640625" style="108" customWidth="1"/>
    <col min="4" max="9" width="14" style="108" bestFit="1" customWidth="1"/>
    <col min="10" max="11" width="12" style="108"/>
    <col min="12" max="17" width="14.83203125" style="108" bestFit="1" customWidth="1"/>
    <col min="18" max="16384" width="12" style="108"/>
  </cols>
  <sheetData>
    <row r="1" spans="1:17" s="48" customFormat="1">
      <c r="A1" s="71" t="s">
        <v>177</v>
      </c>
      <c r="B1" s="71"/>
      <c r="C1" s="72"/>
      <c r="D1" s="72"/>
      <c r="E1" s="72"/>
      <c r="F1" s="72"/>
      <c r="G1" s="72"/>
      <c r="H1" s="72"/>
      <c r="I1" s="72"/>
    </row>
    <row r="2" spans="1:17" s="48" customFormat="1">
      <c r="A2" s="71" t="s">
        <v>102</v>
      </c>
      <c r="B2" s="71"/>
      <c r="C2" s="72"/>
      <c r="D2" s="72"/>
      <c r="E2" s="72"/>
      <c r="F2" s="72"/>
      <c r="G2" s="72"/>
      <c r="H2" s="72"/>
      <c r="I2" s="72"/>
    </row>
    <row r="3" spans="1:17" s="48" customFormat="1">
      <c r="A3" s="71" t="s">
        <v>218</v>
      </c>
      <c r="B3" s="71"/>
      <c r="C3" s="72"/>
      <c r="D3" s="72"/>
      <c r="E3" s="72"/>
      <c r="F3" s="72"/>
      <c r="G3" s="72"/>
      <c r="H3" s="72"/>
      <c r="I3" s="72"/>
    </row>
    <row r="4" spans="1:17" s="48" customFormat="1">
      <c r="A4" s="71" t="s">
        <v>0</v>
      </c>
      <c r="B4" s="71"/>
      <c r="C4" s="72"/>
      <c r="D4" s="72"/>
      <c r="E4" s="72"/>
      <c r="F4" s="72"/>
      <c r="G4" s="72"/>
      <c r="H4" s="72"/>
      <c r="I4" s="72"/>
    </row>
    <row r="5" spans="1:17" s="48" customFormat="1">
      <c r="A5" s="71" t="s">
        <v>1</v>
      </c>
      <c r="B5" s="71"/>
      <c r="C5" s="72"/>
      <c r="D5" s="72"/>
      <c r="E5" s="72"/>
      <c r="F5" s="72"/>
      <c r="G5" s="72"/>
      <c r="H5" s="72"/>
      <c r="I5" s="72"/>
    </row>
    <row r="6" spans="1:17" ht="12.75" customHeight="1">
      <c r="A6" s="275" t="s">
        <v>2</v>
      </c>
      <c r="B6" s="276"/>
      <c r="C6" s="276"/>
      <c r="D6" s="300" t="s">
        <v>3</v>
      </c>
      <c r="E6" s="302"/>
      <c r="F6" s="302"/>
      <c r="G6" s="302"/>
      <c r="H6" s="302"/>
      <c r="I6" s="302"/>
    </row>
    <row r="7" spans="1:17">
      <c r="A7" s="277"/>
      <c r="B7" s="277"/>
      <c r="C7" s="277"/>
      <c r="D7" s="301">
        <v>2001</v>
      </c>
      <c r="E7" s="301">
        <v>2002</v>
      </c>
      <c r="F7" s="301">
        <v>2003</v>
      </c>
      <c r="G7" s="301">
        <v>2004</v>
      </c>
      <c r="H7" s="301">
        <v>2005</v>
      </c>
      <c r="I7" s="301">
        <v>2006</v>
      </c>
      <c r="K7" s="172"/>
      <c r="L7" s="172"/>
      <c r="M7" s="172"/>
      <c r="N7" s="172"/>
      <c r="O7" s="172"/>
      <c r="P7" s="172"/>
      <c r="Q7" s="172"/>
    </row>
    <row r="8" spans="1:17">
      <c r="A8" s="49" t="s">
        <v>71</v>
      </c>
      <c r="B8" s="49"/>
      <c r="C8" s="49"/>
      <c r="D8" s="84">
        <v>1099697761.3333337</v>
      </c>
      <c r="E8" s="84">
        <v>1080900342.8888884</v>
      </c>
      <c r="F8" s="84">
        <v>1053471625.1481481</v>
      </c>
      <c r="G8" s="84">
        <v>1047594387.1481478</v>
      </c>
      <c r="H8" s="84">
        <v>1033975829.2962964</v>
      </c>
      <c r="I8" s="84">
        <v>1024408367.3333329</v>
      </c>
      <c r="K8" s="168"/>
      <c r="L8" s="169"/>
      <c r="M8" s="169"/>
      <c r="N8" s="169"/>
      <c r="O8" s="169"/>
      <c r="P8" s="169"/>
      <c r="Q8" s="169"/>
    </row>
    <row r="9" spans="1:17">
      <c r="B9" s="85" t="s">
        <v>17</v>
      </c>
      <c r="D9" s="109">
        <v>1036171566.4814818</v>
      </c>
      <c r="E9" s="109">
        <v>1015008046.9259254</v>
      </c>
      <c r="F9" s="109">
        <v>985117067.03703701</v>
      </c>
      <c r="G9" s="109">
        <v>976180546.7037034</v>
      </c>
      <c r="H9" s="109">
        <v>959640867.44444442</v>
      </c>
      <c r="I9" s="109">
        <v>951467944.11111069</v>
      </c>
      <c r="K9" s="170"/>
      <c r="L9" s="171"/>
      <c r="M9" s="171"/>
      <c r="N9" s="171"/>
      <c r="O9" s="171"/>
      <c r="P9" s="171"/>
      <c r="Q9" s="171"/>
    </row>
    <row r="10" spans="1:17">
      <c r="B10" s="85" t="s">
        <v>18</v>
      </c>
      <c r="D10" s="109">
        <v>5923289.7037037024</v>
      </c>
      <c r="E10" s="109">
        <v>6123286.7407407407</v>
      </c>
      <c r="F10" s="109">
        <v>6340422.4074074067</v>
      </c>
      <c r="G10" s="109">
        <v>6548434.5925925914</v>
      </c>
      <c r="H10" s="109">
        <v>6783752.3333333321</v>
      </c>
      <c r="I10" s="109">
        <v>7036568.9629629627</v>
      </c>
      <c r="K10" s="170"/>
      <c r="L10" s="171"/>
      <c r="M10" s="171"/>
      <c r="N10" s="171"/>
      <c r="O10" s="171"/>
      <c r="P10" s="171"/>
      <c r="Q10" s="171"/>
    </row>
    <row r="11" spans="1:17">
      <c r="B11" s="85" t="s">
        <v>19</v>
      </c>
      <c r="D11" s="109">
        <v>44605712.259259246</v>
      </c>
      <c r="E11" s="109">
        <v>43173472.888888896</v>
      </c>
      <c r="F11" s="109">
        <v>41591046.259259254</v>
      </c>
      <c r="G11" s="109">
        <v>40766167.629629619</v>
      </c>
      <c r="H11" s="109">
        <v>39816735.888888896</v>
      </c>
      <c r="I11" s="109">
        <v>34320276.111111104</v>
      </c>
      <c r="K11" s="170"/>
      <c r="L11" s="171"/>
      <c r="M11" s="171"/>
      <c r="N11" s="171"/>
      <c r="O11" s="171"/>
      <c r="P11" s="171"/>
      <c r="Q11" s="171"/>
    </row>
    <row r="12" spans="1:17">
      <c r="B12" s="85" t="s">
        <v>182</v>
      </c>
      <c r="D12" s="109">
        <v>12997192.888888888</v>
      </c>
      <c r="E12" s="109">
        <v>16595536.333333332</v>
      </c>
      <c r="F12" s="109">
        <v>20423089.444444444</v>
      </c>
      <c r="G12" s="109">
        <v>24099238.22222222</v>
      </c>
      <c r="H12" s="109">
        <v>27734473.629629631</v>
      </c>
      <c r="I12" s="109">
        <v>31583578.148148149</v>
      </c>
      <c r="K12" s="170"/>
      <c r="L12" s="171"/>
      <c r="M12" s="171"/>
      <c r="N12" s="171"/>
      <c r="O12" s="171"/>
      <c r="P12" s="171"/>
      <c r="Q12" s="171"/>
    </row>
    <row r="13" spans="1:17">
      <c r="C13" s="85"/>
      <c r="D13" s="109"/>
      <c r="E13" s="109"/>
      <c r="F13" s="109"/>
      <c r="G13" s="109"/>
      <c r="H13" s="109"/>
      <c r="I13" s="109"/>
      <c r="K13" s="168"/>
      <c r="L13" s="169"/>
      <c r="M13" s="169"/>
      <c r="N13" s="169"/>
      <c r="O13" s="169"/>
      <c r="P13" s="169"/>
      <c r="Q13" s="169"/>
    </row>
    <row r="14" spans="1:17">
      <c r="A14" s="48" t="s">
        <v>127</v>
      </c>
      <c r="B14" s="48"/>
      <c r="C14" s="85"/>
      <c r="D14" s="86">
        <f t="shared" ref="D14:I14" si="0">D15+D20</f>
        <v>-18797418.444444433</v>
      </c>
      <c r="E14" s="86">
        <f t="shared" si="0"/>
        <v>-27428717.74074072</v>
      </c>
      <c r="F14" s="86">
        <f t="shared" si="0"/>
        <v>-5877237.9999999981</v>
      </c>
      <c r="G14" s="86">
        <f t="shared" si="0"/>
        <v>-13618557.851851851</v>
      </c>
      <c r="H14" s="86">
        <f t="shared" si="0"/>
        <v>-9567461.962962959</v>
      </c>
      <c r="I14" s="86">
        <f t="shared" si="0"/>
        <v>-4483798.0308339279</v>
      </c>
      <c r="K14" s="170"/>
      <c r="L14" s="171"/>
      <c r="M14" s="171"/>
      <c r="N14" s="171"/>
      <c r="O14" s="171"/>
      <c r="P14" s="171"/>
      <c r="Q14" s="171"/>
    </row>
    <row r="15" spans="1:17">
      <c r="B15" s="49" t="s">
        <v>72</v>
      </c>
      <c r="C15" s="49"/>
      <c r="D15" s="84">
        <v>12559051.407407407</v>
      </c>
      <c r="E15" s="84">
        <v>12643129.518518519</v>
      </c>
      <c r="F15" s="84">
        <v>12421979.88888889</v>
      </c>
      <c r="G15" s="84">
        <v>12315188.444444444</v>
      </c>
      <c r="H15" s="84">
        <v>12369956.703703705</v>
      </c>
      <c r="I15" s="84">
        <v>12186786.888888886</v>
      </c>
      <c r="K15" s="170"/>
      <c r="L15" s="171"/>
      <c r="M15" s="171"/>
      <c r="N15" s="171"/>
      <c r="O15" s="171"/>
      <c r="P15" s="171"/>
      <c r="Q15" s="171"/>
    </row>
    <row r="16" spans="1:17">
      <c r="C16" s="85" t="s">
        <v>17</v>
      </c>
      <c r="D16" s="109">
        <v>8517179.0370370355</v>
      </c>
      <c r="E16" s="109">
        <v>8389637.7037037052</v>
      </c>
      <c r="F16" s="109">
        <v>8262110.222222222</v>
      </c>
      <c r="G16" s="109">
        <v>8134432.1851851856</v>
      </c>
      <c r="H16" s="109">
        <v>8006814.5185185187</v>
      </c>
      <c r="I16" s="109">
        <v>7879218.555555555</v>
      </c>
      <c r="K16" s="170"/>
      <c r="L16" s="171"/>
      <c r="M16" s="171"/>
      <c r="N16" s="171"/>
      <c r="O16" s="171"/>
      <c r="P16" s="171"/>
      <c r="Q16" s="171"/>
    </row>
    <row r="17" spans="1:17">
      <c r="C17" s="85" t="s">
        <v>18</v>
      </c>
      <c r="D17" s="109">
        <v>199997.03703703702</v>
      </c>
      <c r="E17" s="109">
        <v>217135.66666666663</v>
      </c>
      <c r="F17" s="109">
        <v>238284.11111111109</v>
      </c>
      <c r="G17" s="109">
        <v>254086.55555555556</v>
      </c>
      <c r="H17" s="109">
        <v>268447.88888888888</v>
      </c>
      <c r="I17" s="109">
        <v>272001.81481481477</v>
      </c>
      <c r="K17" s="170"/>
      <c r="L17" s="171"/>
      <c r="M17" s="171"/>
      <c r="N17" s="171"/>
      <c r="O17" s="171"/>
      <c r="P17" s="171"/>
      <c r="Q17" s="171"/>
    </row>
    <row r="18" spans="1:17">
      <c r="C18" s="85" t="s">
        <v>19</v>
      </c>
      <c r="D18" s="109">
        <v>156711.55555555556</v>
      </c>
      <c r="E18" s="109">
        <v>155789.29629629629</v>
      </c>
      <c r="F18" s="109">
        <v>154627.22222222219</v>
      </c>
      <c r="G18" s="109">
        <v>153492.59259259261</v>
      </c>
      <c r="H18" s="109">
        <v>152381.48148148149</v>
      </c>
      <c r="I18" s="109">
        <v>151346.74074074073</v>
      </c>
      <c r="K18" s="168"/>
      <c r="L18" s="169"/>
      <c r="M18" s="169"/>
      <c r="N18" s="169"/>
      <c r="O18" s="169"/>
      <c r="P18" s="169"/>
      <c r="Q18" s="169"/>
    </row>
    <row r="19" spans="1:17">
      <c r="C19" s="85" t="s">
        <v>182</v>
      </c>
      <c r="D19" s="109">
        <v>3685163.7777777771</v>
      </c>
      <c r="E19" s="109">
        <v>3880566.8518518517</v>
      </c>
      <c r="F19" s="109">
        <v>3766958.3333333335</v>
      </c>
      <c r="G19" s="109">
        <v>3773177.111111111</v>
      </c>
      <c r="H19" s="109">
        <v>3942312.8148148148</v>
      </c>
      <c r="I19" s="109">
        <v>3884219.7777777766</v>
      </c>
      <c r="K19" s="170"/>
      <c r="L19" s="171"/>
      <c r="M19" s="171"/>
      <c r="N19" s="171"/>
      <c r="O19" s="171"/>
      <c r="P19" s="171"/>
      <c r="Q19" s="171"/>
    </row>
    <row r="20" spans="1:17">
      <c r="B20" s="49" t="s">
        <v>73</v>
      </c>
      <c r="C20" s="49"/>
      <c r="D20" s="84">
        <v>-31356469.85185184</v>
      </c>
      <c r="E20" s="84">
        <v>-40071847.259259239</v>
      </c>
      <c r="F20" s="84">
        <v>-18299217.888888888</v>
      </c>
      <c r="G20" s="84">
        <v>-25933746.296296295</v>
      </c>
      <c r="H20" s="84">
        <v>-21937418.666666664</v>
      </c>
      <c r="I20" s="84">
        <v>-16670584.919722814</v>
      </c>
      <c r="K20" s="170"/>
      <c r="L20" s="171"/>
      <c r="M20" s="171"/>
      <c r="N20" s="171"/>
      <c r="O20" s="171"/>
      <c r="P20" s="171"/>
      <c r="Q20" s="171"/>
    </row>
    <row r="21" spans="1:17">
      <c r="C21" s="85" t="s">
        <v>17</v>
      </c>
      <c r="D21" s="109">
        <v>-29680698.592592582</v>
      </c>
      <c r="E21" s="109">
        <v>-38280617.592592575</v>
      </c>
      <c r="F21" s="109">
        <v>-17198630.555555556</v>
      </c>
      <c r="G21" s="109">
        <v>-24674111.444444444</v>
      </c>
      <c r="H21" s="109">
        <v>-16179737.851851853</v>
      </c>
      <c r="I21" s="109">
        <v>-15683409.444444442</v>
      </c>
      <c r="K21" s="170"/>
      <c r="L21" s="171"/>
      <c r="M21" s="171"/>
      <c r="N21" s="171"/>
      <c r="O21" s="171"/>
      <c r="P21" s="171"/>
      <c r="Q21" s="171"/>
    </row>
    <row r="22" spans="1:17">
      <c r="C22" s="85" t="s">
        <v>18</v>
      </c>
      <c r="D22" s="109">
        <v>0</v>
      </c>
      <c r="E22" s="109">
        <v>0</v>
      </c>
      <c r="F22" s="109">
        <v>-30271.92592592592</v>
      </c>
      <c r="G22" s="109">
        <v>-18768.814814814818</v>
      </c>
      <c r="H22" s="109">
        <v>-15631.259259259259</v>
      </c>
      <c r="I22" s="109">
        <v>-3843.1555555555551</v>
      </c>
      <c r="K22" s="170"/>
      <c r="L22" s="171"/>
      <c r="M22" s="171"/>
      <c r="N22" s="171"/>
      <c r="O22" s="171"/>
      <c r="P22" s="171"/>
      <c r="Q22" s="171"/>
    </row>
    <row r="23" spans="1:17">
      <c r="C23" s="85" t="s">
        <v>19</v>
      </c>
      <c r="D23" s="109">
        <v>-1588950.9259259251</v>
      </c>
      <c r="E23" s="109">
        <v>-1738215.9259259263</v>
      </c>
      <c r="F23" s="109">
        <v>-979505.85185185203</v>
      </c>
      <c r="G23" s="109">
        <v>-1102924.333333334</v>
      </c>
      <c r="H23" s="109">
        <v>-5648841.2592592565</v>
      </c>
      <c r="I23" s="109">
        <v>-954316.07407407393</v>
      </c>
      <c r="K23" s="168"/>
      <c r="L23" s="169"/>
      <c r="M23" s="169"/>
      <c r="N23" s="169"/>
      <c r="O23" s="169"/>
      <c r="P23" s="169"/>
      <c r="Q23" s="169"/>
    </row>
    <row r="24" spans="1:17">
      <c r="C24" s="85" t="s">
        <v>182</v>
      </c>
      <c r="D24" s="109">
        <v>-86820.333333333328</v>
      </c>
      <c r="E24" s="109">
        <v>-53013.74074074073</v>
      </c>
      <c r="F24" s="109">
        <v>-90809.555555555547</v>
      </c>
      <c r="G24" s="109">
        <v>-137941.70370370368</v>
      </c>
      <c r="H24" s="109">
        <v>-93208.296296296292</v>
      </c>
      <c r="I24" s="109">
        <v>-29016.245648740944</v>
      </c>
      <c r="K24" s="170"/>
      <c r="L24" s="171"/>
      <c r="M24" s="171"/>
      <c r="N24" s="171"/>
      <c r="O24" s="171"/>
      <c r="P24" s="171"/>
      <c r="Q24" s="171"/>
    </row>
    <row r="25" spans="1:17">
      <c r="C25" s="85"/>
      <c r="D25" s="109"/>
      <c r="E25" s="109"/>
      <c r="F25" s="109"/>
      <c r="G25" s="109"/>
      <c r="H25" s="109"/>
      <c r="I25" s="109"/>
      <c r="K25" s="170"/>
      <c r="L25" s="171"/>
      <c r="M25" s="171"/>
      <c r="N25" s="171"/>
      <c r="O25" s="171"/>
      <c r="P25" s="171"/>
      <c r="Q25" s="171"/>
    </row>
    <row r="26" spans="1:17">
      <c r="A26" s="49" t="s">
        <v>74</v>
      </c>
      <c r="B26" s="49"/>
      <c r="C26" s="49"/>
      <c r="D26" s="84">
        <v>1080900342.8888884</v>
      </c>
      <c r="E26" s="84">
        <v>1053471625.1481481</v>
      </c>
      <c r="F26" s="84">
        <v>1047594387.1481478</v>
      </c>
      <c r="G26" s="84">
        <v>1033975829.2962964</v>
      </c>
      <c r="H26" s="84">
        <v>1024408367.3333329</v>
      </c>
      <c r="I26" s="84">
        <v>1019924569.3024997</v>
      </c>
      <c r="K26" s="170"/>
      <c r="L26" s="171"/>
      <c r="M26" s="171"/>
      <c r="N26" s="171"/>
      <c r="O26" s="171"/>
      <c r="P26" s="171"/>
      <c r="Q26" s="171"/>
    </row>
    <row r="27" spans="1:17">
      <c r="B27" s="85" t="s">
        <v>17</v>
      </c>
      <c r="D27" s="109">
        <v>1015008046.9259254</v>
      </c>
      <c r="E27" s="109">
        <v>985117067.03703701</v>
      </c>
      <c r="F27" s="109">
        <v>976180546.7037034</v>
      </c>
      <c r="G27" s="109">
        <v>959640867.44444442</v>
      </c>
      <c r="H27" s="109">
        <v>951467944.11111069</v>
      </c>
      <c r="I27" s="109">
        <v>943663753.22222245</v>
      </c>
      <c r="K27" s="170"/>
      <c r="L27" s="171"/>
      <c r="M27" s="171"/>
      <c r="N27" s="171"/>
      <c r="O27" s="171"/>
      <c r="P27" s="171"/>
      <c r="Q27" s="171"/>
    </row>
    <row r="28" spans="1:17">
      <c r="B28" s="85" t="s">
        <v>18</v>
      </c>
      <c r="D28" s="109">
        <v>6123286.7407407407</v>
      </c>
      <c r="E28" s="109">
        <v>6340422.4074074067</v>
      </c>
      <c r="F28" s="109">
        <v>6548434.5925925914</v>
      </c>
      <c r="G28" s="109">
        <v>6783752.3333333321</v>
      </c>
      <c r="H28" s="109">
        <v>7036568.9629629627</v>
      </c>
      <c r="I28" s="109">
        <v>7304727.6222222224</v>
      </c>
      <c r="K28" s="172"/>
      <c r="L28" s="172"/>
      <c r="M28" s="172"/>
      <c r="N28" s="172"/>
      <c r="O28" s="172"/>
      <c r="P28" s="172"/>
      <c r="Q28" s="172"/>
    </row>
    <row r="29" spans="1:17">
      <c r="B29" s="85" t="s">
        <v>19</v>
      </c>
      <c r="D29" s="109">
        <v>43173472.888888896</v>
      </c>
      <c r="E29" s="109">
        <v>41591046.259259254</v>
      </c>
      <c r="F29" s="109">
        <v>40766167.629629619</v>
      </c>
      <c r="G29" s="109">
        <v>39816735.888888896</v>
      </c>
      <c r="H29" s="109">
        <v>34320276.111111104</v>
      </c>
      <c r="I29" s="109">
        <v>33517306.777777787</v>
      </c>
      <c r="K29" s="172"/>
      <c r="L29" s="172"/>
      <c r="M29" s="172"/>
      <c r="N29" s="172"/>
      <c r="O29" s="172"/>
      <c r="P29" s="172"/>
      <c r="Q29" s="172"/>
    </row>
    <row r="30" spans="1:17">
      <c r="A30" s="110"/>
      <c r="B30" s="87" t="s">
        <v>182</v>
      </c>
      <c r="C30" s="110"/>
      <c r="D30" s="111">
        <v>16595536.333333332</v>
      </c>
      <c r="E30" s="111">
        <v>20423089.444444444</v>
      </c>
      <c r="F30" s="111">
        <v>24099238.22222222</v>
      </c>
      <c r="G30" s="111">
        <v>27734473.629629631</v>
      </c>
      <c r="H30" s="111">
        <v>31583578.148148149</v>
      </c>
      <c r="I30" s="117">
        <v>35438781.680277191</v>
      </c>
    </row>
    <row r="31" spans="1:17">
      <c r="A31" s="143" t="s">
        <v>16</v>
      </c>
      <c r="B31" s="23"/>
      <c r="C31" s="23"/>
    </row>
    <row r="33" spans="3:9">
      <c r="C33" s="305" t="s">
        <v>369</v>
      </c>
    </row>
    <row r="34" spans="3:9">
      <c r="D34" s="173"/>
      <c r="E34" s="173"/>
      <c r="F34" s="173"/>
      <c r="G34" s="173"/>
      <c r="H34" s="173"/>
      <c r="I34" s="173"/>
    </row>
    <row r="35" spans="3:9">
      <c r="D35" s="173"/>
      <c r="E35" s="173"/>
      <c r="F35" s="173"/>
      <c r="G35" s="173"/>
      <c r="H35" s="173"/>
      <c r="I35" s="173"/>
    </row>
    <row r="36" spans="3:9">
      <c r="D36" s="173"/>
      <c r="E36" s="173"/>
      <c r="F36" s="173"/>
      <c r="G36" s="173"/>
      <c r="H36" s="173"/>
      <c r="I36" s="173"/>
    </row>
    <row r="37" spans="3:9">
      <c r="D37" s="173"/>
      <c r="E37" s="173"/>
      <c r="F37" s="173"/>
      <c r="G37" s="173"/>
      <c r="H37" s="173"/>
      <c r="I37" s="173"/>
    </row>
  </sheetData>
  <mergeCells count="1">
    <mergeCell ref="A6:C7"/>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dimension ref="A1:I37"/>
  <sheetViews>
    <sheetView showGridLines="0" workbookViewId="0"/>
  </sheetViews>
  <sheetFormatPr baseColWidth="10" defaultColWidth="12" defaultRowHeight="12.75"/>
  <cols>
    <col min="1" max="2" width="3.33203125" style="21" customWidth="1"/>
    <col min="3" max="3" width="32.5" style="21" bestFit="1" customWidth="1"/>
    <col min="4" max="9" width="13.6640625" style="21" customWidth="1"/>
    <col min="10" max="16384" width="12" style="21"/>
  </cols>
  <sheetData>
    <row r="1" spans="1:9" s="100" customFormat="1">
      <c r="A1" s="18" t="s">
        <v>178</v>
      </c>
      <c r="B1" s="19"/>
      <c r="C1" s="19"/>
      <c r="D1" s="19"/>
      <c r="E1" s="19"/>
      <c r="F1" s="19"/>
      <c r="G1" s="19"/>
      <c r="H1" s="19"/>
      <c r="I1" s="19"/>
    </row>
    <row r="2" spans="1:9" s="100" customFormat="1">
      <c r="A2" s="18" t="s">
        <v>102</v>
      </c>
      <c r="B2" s="19"/>
      <c r="C2" s="19"/>
      <c r="D2" s="19"/>
      <c r="E2" s="19"/>
      <c r="F2" s="19"/>
      <c r="G2" s="19"/>
      <c r="H2" s="19"/>
      <c r="I2" s="19"/>
    </row>
    <row r="3" spans="1:9" s="100" customFormat="1">
      <c r="A3" s="18" t="s">
        <v>217</v>
      </c>
      <c r="B3" s="19"/>
      <c r="C3" s="19"/>
      <c r="D3" s="19"/>
      <c r="E3" s="19"/>
      <c r="F3" s="19"/>
      <c r="G3" s="19"/>
      <c r="H3" s="19"/>
      <c r="I3" s="19"/>
    </row>
    <row r="4" spans="1:9" s="100" customFormat="1">
      <c r="A4" s="18" t="s">
        <v>86</v>
      </c>
      <c r="B4" s="19"/>
      <c r="C4" s="19"/>
      <c r="D4" s="19"/>
      <c r="E4" s="19"/>
      <c r="F4" s="19"/>
      <c r="G4" s="19"/>
      <c r="H4" s="19"/>
      <c r="I4" s="19"/>
    </row>
    <row r="5" spans="1:9" s="100" customFormat="1">
      <c r="A5" s="18" t="s">
        <v>85</v>
      </c>
      <c r="B5" s="19"/>
      <c r="C5" s="19"/>
      <c r="D5" s="19"/>
      <c r="E5" s="19"/>
      <c r="F5" s="19"/>
      <c r="G5" s="19"/>
      <c r="H5" s="19"/>
      <c r="I5" s="19"/>
    </row>
    <row r="6" spans="1:9" s="17" customFormat="1" ht="12.75" customHeight="1">
      <c r="A6" s="269" t="s">
        <v>2</v>
      </c>
      <c r="B6" s="269"/>
      <c r="C6" s="269"/>
      <c r="D6" s="303" t="s">
        <v>3</v>
      </c>
      <c r="E6" s="303"/>
      <c r="F6" s="303"/>
      <c r="G6" s="303"/>
      <c r="H6" s="303"/>
      <c r="I6" s="303"/>
    </row>
    <row r="7" spans="1:9" s="17" customFormat="1">
      <c r="A7" s="270"/>
      <c r="B7" s="270"/>
      <c r="C7" s="270"/>
      <c r="D7" s="304">
        <v>2001</v>
      </c>
      <c r="E7" s="304">
        <v>2002</v>
      </c>
      <c r="F7" s="304">
        <v>2003</v>
      </c>
      <c r="G7" s="304">
        <v>2004</v>
      </c>
      <c r="H7" s="304">
        <v>2005</v>
      </c>
      <c r="I7" s="304">
        <v>2006</v>
      </c>
    </row>
    <row r="8" spans="1:9">
      <c r="A8" s="20" t="s">
        <v>12</v>
      </c>
      <c r="B8" s="20"/>
      <c r="D8" s="161">
        <f>SUM(D9:D12)</f>
        <v>5991326.0700000003</v>
      </c>
      <c r="E8" s="161">
        <f t="shared" ref="E8:H8" si="0">SUM(E9:E12)</f>
        <v>5936338.1500000004</v>
      </c>
      <c r="F8" s="161">
        <f t="shared" si="0"/>
        <v>5882473.4300000006</v>
      </c>
      <c r="G8" s="161">
        <f t="shared" si="0"/>
        <v>5827862.5899999999</v>
      </c>
      <c r="H8" s="161">
        <f t="shared" si="0"/>
        <v>5767642.4100000001</v>
      </c>
      <c r="I8" s="161">
        <v>5708242.7699999996</v>
      </c>
    </row>
    <row r="9" spans="1:9">
      <c r="B9" s="21" t="s">
        <v>150</v>
      </c>
      <c r="D9" s="31">
        <v>587998.71838671528</v>
      </c>
      <c r="E9" s="31">
        <v>586949.18465325097</v>
      </c>
      <c r="F9" s="31">
        <v>588936.36363316071</v>
      </c>
      <c r="G9" s="31">
        <v>583975.60136711667</v>
      </c>
      <c r="H9" s="31">
        <v>587937.64863044419</v>
      </c>
      <c r="I9" s="31">
        <v>594230.58494503354</v>
      </c>
    </row>
    <row r="10" spans="1:9">
      <c r="B10" s="23" t="s">
        <v>154</v>
      </c>
      <c r="D10" s="31">
        <v>4003364.5600000005</v>
      </c>
      <c r="E10" s="31">
        <v>3952104.62</v>
      </c>
      <c r="F10" s="31">
        <v>3891742.3000000007</v>
      </c>
      <c r="G10" s="31">
        <v>3849718.0999999996</v>
      </c>
      <c r="H10" s="31">
        <v>3777373.77</v>
      </c>
      <c r="I10" s="31">
        <v>3694742.7200000007</v>
      </c>
    </row>
    <row r="11" spans="1:9">
      <c r="B11" s="21" t="s">
        <v>155</v>
      </c>
      <c r="D11" s="31">
        <v>14573.5</v>
      </c>
      <c r="E11" s="31">
        <v>14367.869999999999</v>
      </c>
      <c r="F11" s="31">
        <v>14196.279999999999</v>
      </c>
      <c r="G11" s="31">
        <v>14024.69</v>
      </c>
      <c r="H11" s="31">
        <v>13853.09</v>
      </c>
      <c r="I11" s="31">
        <v>13681.509999999998</v>
      </c>
    </row>
    <row r="12" spans="1:9">
      <c r="B12" s="23" t="s">
        <v>216</v>
      </c>
      <c r="D12" s="31">
        <v>1385389.2916132847</v>
      </c>
      <c r="E12" s="31">
        <v>1382916.4753467492</v>
      </c>
      <c r="F12" s="31">
        <v>1387598.4863668391</v>
      </c>
      <c r="G12" s="31">
        <v>1380144.1986328834</v>
      </c>
      <c r="H12" s="31">
        <v>1388477.9013695561</v>
      </c>
      <c r="I12" s="31">
        <v>1405587.9550549663</v>
      </c>
    </row>
    <row r="13" spans="1:9">
      <c r="D13" s="24"/>
      <c r="E13" s="24"/>
      <c r="F13" s="24"/>
      <c r="G13" s="24"/>
      <c r="H13" s="24"/>
      <c r="I13" s="24"/>
    </row>
    <row r="14" spans="1:9">
      <c r="A14" s="20" t="s">
        <v>142</v>
      </c>
      <c r="B14" s="20"/>
      <c r="C14" s="20"/>
      <c r="D14" s="22">
        <f t="shared" ref="D14:I14" si="1">D15+D20</f>
        <v>-54987.920000000013</v>
      </c>
      <c r="E14" s="22">
        <f t="shared" si="1"/>
        <v>-53864.717020359269</v>
      </c>
      <c r="F14" s="22">
        <f t="shared" si="1"/>
        <v>-54610.83999999996</v>
      </c>
      <c r="G14" s="22">
        <f t="shared" si="1"/>
        <v>-60220.182979640675</v>
      </c>
      <c r="H14" s="22">
        <f t="shared" si="1"/>
        <v>-59399.64</v>
      </c>
      <c r="I14" s="22">
        <f t="shared" si="1"/>
        <v>-66022.497331623963</v>
      </c>
    </row>
    <row r="15" spans="1:9" s="20" customFormat="1">
      <c r="B15" s="20" t="s">
        <v>13</v>
      </c>
      <c r="D15" s="22">
        <v>140680.23000000001</v>
      </c>
      <c r="E15" s="22">
        <v>171441.09</v>
      </c>
      <c r="F15" s="22">
        <v>46876.18</v>
      </c>
      <c r="G15" s="22">
        <v>64847.267020359322</v>
      </c>
      <c r="H15" s="22">
        <v>110518.51</v>
      </c>
      <c r="I15" s="22">
        <v>25013.530616829637</v>
      </c>
    </row>
    <row r="16" spans="1:9">
      <c r="C16" s="21" t="s">
        <v>150</v>
      </c>
      <c r="D16" s="24">
        <v>16515.108371743114</v>
      </c>
      <c r="E16" s="24">
        <v>20363.585451928753</v>
      </c>
      <c r="F16" s="24">
        <v>5741.7139488664061</v>
      </c>
      <c r="G16" s="24">
        <v>9769.3907777205841</v>
      </c>
      <c r="H16" s="24">
        <v>19732.746784411884</v>
      </c>
      <c r="I16" s="24">
        <v>3549.1709117043993</v>
      </c>
    </row>
    <row r="17" spans="1:9">
      <c r="C17" s="21" t="s">
        <v>154</v>
      </c>
      <c r="D17" s="24">
        <v>85253.72</v>
      </c>
      <c r="E17" s="24">
        <v>103098.67</v>
      </c>
      <c r="F17" s="24">
        <v>27606.36</v>
      </c>
      <c r="G17" s="24">
        <v>31947.29</v>
      </c>
      <c r="H17" s="24">
        <v>44196.28</v>
      </c>
      <c r="I17" s="24">
        <v>12805.085425583515</v>
      </c>
    </row>
    <row r="18" spans="1:9">
      <c r="C18" s="23" t="s">
        <v>216</v>
      </c>
      <c r="D18" s="26">
        <v>38911.401628256885</v>
      </c>
      <c r="E18" s="26">
        <v>47978.834548071245</v>
      </c>
      <c r="F18" s="26">
        <v>13528.106051133596</v>
      </c>
      <c r="G18" s="26">
        <v>23130.586242638739</v>
      </c>
      <c r="H18" s="26">
        <v>46589.483215588116</v>
      </c>
      <c r="I18" s="26">
        <v>8659.2742795417253</v>
      </c>
    </row>
    <row r="19" spans="1:9">
      <c r="D19" s="24"/>
      <c r="E19" s="24"/>
      <c r="F19" s="24"/>
      <c r="G19" s="24"/>
      <c r="H19" s="24"/>
      <c r="I19" s="24"/>
    </row>
    <row r="20" spans="1:9" s="20" customFormat="1">
      <c r="B20" s="20" t="s">
        <v>14</v>
      </c>
      <c r="D20" s="22">
        <v>-195668.15000000002</v>
      </c>
      <c r="E20" s="22">
        <v>-225305.80702035927</v>
      </c>
      <c r="F20" s="22">
        <v>-101487.01999999996</v>
      </c>
      <c r="G20" s="22">
        <v>-125067.45</v>
      </c>
      <c r="H20" s="22">
        <v>-169918.15</v>
      </c>
      <c r="I20" s="22">
        <v>-91036.0279484536</v>
      </c>
    </row>
    <row r="21" spans="1:9">
      <c r="C21" s="21" t="s">
        <v>150</v>
      </c>
      <c r="D21" s="24">
        <v>-17564.64210520764</v>
      </c>
      <c r="E21" s="24">
        <v>-18376.403492378544</v>
      </c>
      <c r="F21" s="24">
        <v>-10702.476214910304</v>
      </c>
      <c r="G21" s="24">
        <v>-5807.3464940337517</v>
      </c>
      <c r="H21" s="24">
        <v>-13439.810469822316</v>
      </c>
      <c r="I21" s="24">
        <v>-12787.164739799149</v>
      </c>
    </row>
    <row r="22" spans="1:9">
      <c r="C22" s="21" t="s">
        <v>154</v>
      </c>
      <c r="D22" s="24">
        <v>-136513.66000000003</v>
      </c>
      <c r="E22" s="24">
        <v>-163460.98999999993</v>
      </c>
      <c r="F22" s="24">
        <v>-69630.559999999969</v>
      </c>
      <c r="G22" s="24">
        <v>-104291.61999999998</v>
      </c>
      <c r="H22" s="24">
        <v>-126827.32999999999</v>
      </c>
      <c r="I22" s="24">
        <v>-49947.445425583501</v>
      </c>
    </row>
    <row r="23" spans="1:9">
      <c r="C23" s="27" t="s">
        <v>155</v>
      </c>
      <c r="D23" s="26">
        <v>-205.63</v>
      </c>
      <c r="E23" s="26">
        <v>-171.59</v>
      </c>
      <c r="F23" s="26">
        <v>-171.58999999999997</v>
      </c>
      <c r="G23" s="26">
        <v>-171.60000000000002</v>
      </c>
      <c r="H23" s="26">
        <v>-171.58</v>
      </c>
      <c r="I23" s="26">
        <v>-208.51999999999998</v>
      </c>
    </row>
    <row r="24" spans="1:9">
      <c r="C24" s="23" t="s">
        <v>216</v>
      </c>
      <c r="D24" s="26">
        <v>-41384.217894792353</v>
      </c>
      <c r="E24" s="26">
        <v>-43296.823527980785</v>
      </c>
      <c r="F24" s="26">
        <v>-20982.393785089691</v>
      </c>
      <c r="G24" s="26">
        <v>-14796.883505966251</v>
      </c>
      <c r="H24" s="26">
        <v>-29479.429530177698</v>
      </c>
      <c r="I24" s="26">
        <v>-29638.86045144697</v>
      </c>
    </row>
    <row r="25" spans="1:9">
      <c r="C25" s="27"/>
      <c r="D25" s="26"/>
      <c r="E25" s="26"/>
      <c r="F25" s="26"/>
      <c r="G25" s="26"/>
      <c r="H25" s="26"/>
      <c r="I25" s="26"/>
    </row>
    <row r="26" spans="1:9">
      <c r="A26" s="28" t="s">
        <v>15</v>
      </c>
      <c r="B26" s="28"/>
      <c r="C26" s="29"/>
      <c r="D26" s="30">
        <v>5936338.1499999994</v>
      </c>
      <c r="E26" s="30">
        <v>5882473.4300000016</v>
      </c>
      <c r="F26" s="30">
        <v>5827862.5899999999</v>
      </c>
      <c r="G26" s="30">
        <v>5767642.4100000001</v>
      </c>
      <c r="H26" s="30">
        <v>5708242.7699999996</v>
      </c>
      <c r="I26" s="30">
        <v>5639617.2553352825</v>
      </c>
    </row>
    <row r="27" spans="1:9">
      <c r="B27" s="21" t="s">
        <v>150</v>
      </c>
      <c r="D27" s="31">
        <v>586949.18465325085</v>
      </c>
      <c r="E27" s="31">
        <v>588936.36363316048</v>
      </c>
      <c r="F27" s="31">
        <v>583975.60136711691</v>
      </c>
      <c r="G27" s="31">
        <v>587937.64863044443</v>
      </c>
      <c r="H27" s="31">
        <v>594230.58494503377</v>
      </c>
      <c r="I27" s="31">
        <v>584992.59111693909</v>
      </c>
    </row>
    <row r="28" spans="1:9">
      <c r="B28" s="21" t="s">
        <v>154</v>
      </c>
      <c r="D28" s="31">
        <v>3952104.62</v>
      </c>
      <c r="E28" s="31">
        <v>3891742.3000000007</v>
      </c>
      <c r="F28" s="31">
        <v>3849718.0999999996</v>
      </c>
      <c r="G28" s="31">
        <v>3777373.77</v>
      </c>
      <c r="H28" s="31">
        <v>3694742.7199999993</v>
      </c>
      <c r="I28" s="31">
        <v>3657600.36</v>
      </c>
    </row>
    <row r="29" spans="1:9">
      <c r="B29" s="21" t="s">
        <v>155</v>
      </c>
      <c r="D29" s="31">
        <v>14367.869999999999</v>
      </c>
      <c r="E29" s="31">
        <v>14196.279999999999</v>
      </c>
      <c r="F29" s="31">
        <v>14024.69</v>
      </c>
      <c r="G29" s="31">
        <v>13853.09</v>
      </c>
      <c r="H29" s="31">
        <v>13681.509999999998</v>
      </c>
      <c r="I29" s="31">
        <v>13472.99</v>
      </c>
    </row>
    <row r="30" spans="1:9">
      <c r="A30" s="32"/>
      <c r="B30" s="208" t="s">
        <v>216</v>
      </c>
      <c r="C30" s="32"/>
      <c r="D30" s="14">
        <v>1382916.4753467489</v>
      </c>
      <c r="E30" s="14">
        <v>1387598.4863668396</v>
      </c>
      <c r="F30" s="14">
        <v>1380144.1986328831</v>
      </c>
      <c r="G30" s="14">
        <v>1388477.9013695561</v>
      </c>
      <c r="H30" s="14">
        <v>1405587.9550549663</v>
      </c>
      <c r="I30" s="118">
        <v>1384608.368883061</v>
      </c>
    </row>
    <row r="31" spans="1:9">
      <c r="A31" s="143" t="s">
        <v>16</v>
      </c>
      <c r="D31" s="33"/>
      <c r="E31" s="33"/>
      <c r="F31" s="33"/>
      <c r="G31" s="33"/>
      <c r="H31" s="33"/>
      <c r="I31" s="33"/>
    </row>
    <row r="32" spans="1:9">
      <c r="D32" s="33"/>
      <c r="E32" s="33"/>
      <c r="F32" s="33"/>
      <c r="G32" s="33"/>
      <c r="H32" s="33"/>
      <c r="I32" s="33"/>
    </row>
    <row r="33" spans="4:9">
      <c r="D33" s="33"/>
      <c r="E33" s="33"/>
      <c r="F33" s="33"/>
      <c r="G33" s="33"/>
      <c r="H33" s="33"/>
      <c r="I33" s="33"/>
    </row>
    <row r="34" spans="4:9">
      <c r="D34" s="33"/>
      <c r="E34" s="167"/>
      <c r="F34" s="33"/>
      <c r="G34" s="167"/>
      <c r="H34" s="33"/>
      <c r="I34" s="33"/>
    </row>
    <row r="35" spans="4:9">
      <c r="D35" s="33"/>
      <c r="E35" s="33"/>
      <c r="F35" s="33"/>
      <c r="G35" s="33"/>
      <c r="H35" s="33"/>
      <c r="I35" s="33"/>
    </row>
    <row r="36" spans="4:9">
      <c r="D36" s="33"/>
      <c r="E36" s="33"/>
      <c r="F36" s="33"/>
      <c r="G36" s="166"/>
      <c r="H36" s="33"/>
      <c r="I36" s="33"/>
    </row>
    <row r="37" spans="4:9">
      <c r="D37" s="33"/>
      <c r="E37" s="33"/>
      <c r="F37" s="33"/>
      <c r="G37" s="33"/>
      <c r="H37" s="33"/>
      <c r="I37" s="33"/>
    </row>
  </sheetData>
  <mergeCells count="1">
    <mergeCell ref="A6:C7"/>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dimension ref="A1:Q36"/>
  <sheetViews>
    <sheetView showGridLines="0" workbookViewId="0"/>
  </sheetViews>
  <sheetFormatPr baseColWidth="10" defaultColWidth="12" defaultRowHeight="12.75"/>
  <cols>
    <col min="1" max="2" width="2.5" style="51" customWidth="1"/>
    <col min="3" max="3" width="37.1640625" style="51" customWidth="1"/>
    <col min="4" max="4" width="14.6640625" style="51" customWidth="1"/>
    <col min="5" max="9" width="14" style="51" customWidth="1"/>
    <col min="10" max="11" width="12" style="51"/>
    <col min="12" max="17" width="14.83203125" style="51" bestFit="1" customWidth="1"/>
    <col min="18" max="16384" width="12" style="51"/>
  </cols>
  <sheetData>
    <row r="1" spans="1:17" s="82" customFormat="1">
      <c r="A1" s="35" t="s">
        <v>232</v>
      </c>
      <c r="B1" s="35"/>
      <c r="C1" s="53"/>
      <c r="D1" s="123"/>
      <c r="E1" s="123"/>
      <c r="F1" s="123"/>
      <c r="G1" s="123"/>
      <c r="H1" s="123"/>
      <c r="I1" s="123"/>
    </row>
    <row r="2" spans="1:17" s="82" customFormat="1">
      <c r="A2" s="35" t="s">
        <v>102</v>
      </c>
      <c r="B2" s="35"/>
      <c r="C2" s="53"/>
      <c r="D2" s="123"/>
      <c r="E2" s="123"/>
      <c r="F2" s="123"/>
      <c r="G2" s="123"/>
      <c r="H2" s="123"/>
      <c r="I2" s="123"/>
    </row>
    <row r="3" spans="1:17" s="82" customFormat="1">
      <c r="A3" s="35" t="s">
        <v>230</v>
      </c>
      <c r="B3" s="35"/>
      <c r="C3" s="53"/>
      <c r="D3" s="123"/>
      <c r="E3" s="123"/>
      <c r="F3" s="123"/>
      <c r="G3" s="123"/>
      <c r="H3" s="123"/>
      <c r="I3" s="123"/>
    </row>
    <row r="4" spans="1:17" s="82" customFormat="1">
      <c r="A4" s="35" t="s">
        <v>0</v>
      </c>
      <c r="B4" s="35"/>
      <c r="C4" s="53"/>
      <c r="D4" s="123"/>
      <c r="E4" s="123"/>
      <c r="F4" s="123"/>
      <c r="G4" s="123"/>
      <c r="H4" s="123"/>
      <c r="I4" s="123"/>
    </row>
    <row r="5" spans="1:17" s="82" customFormat="1">
      <c r="A5" s="35" t="s">
        <v>90</v>
      </c>
      <c r="B5" s="35"/>
      <c r="C5" s="53"/>
      <c r="D5" s="123"/>
      <c r="E5" s="123"/>
      <c r="F5" s="123"/>
      <c r="G5" s="123"/>
      <c r="H5" s="123"/>
      <c r="I5" s="123"/>
    </row>
    <row r="6" spans="1:17">
      <c r="A6" s="269" t="s">
        <v>2</v>
      </c>
      <c r="B6" s="269"/>
      <c r="C6" s="269"/>
      <c r="D6" s="300" t="s">
        <v>3</v>
      </c>
      <c r="E6" s="302"/>
      <c r="F6" s="302"/>
      <c r="G6" s="300"/>
      <c r="H6" s="302"/>
      <c r="I6" s="302"/>
    </row>
    <row r="7" spans="1:17">
      <c r="A7" s="270"/>
      <c r="B7" s="270"/>
      <c r="C7" s="270"/>
      <c r="D7" s="301">
        <v>2001</v>
      </c>
      <c r="E7" s="301">
        <v>2002</v>
      </c>
      <c r="F7" s="301">
        <v>2003</v>
      </c>
      <c r="G7" s="301">
        <v>2004</v>
      </c>
      <c r="H7" s="301">
        <v>2005</v>
      </c>
      <c r="I7" s="301">
        <v>2006</v>
      </c>
    </row>
    <row r="8" spans="1:17">
      <c r="A8" s="119" t="s">
        <v>71</v>
      </c>
      <c r="B8" s="119"/>
      <c r="C8" s="119"/>
      <c r="D8" s="133">
        <v>5311540187.2400007</v>
      </c>
      <c r="E8" s="133">
        <v>5220748656.1533318</v>
      </c>
      <c r="F8" s="133">
        <v>5088267949.4655552</v>
      </c>
      <c r="G8" s="133">
        <v>5059880889.9255581</v>
      </c>
      <c r="H8" s="133">
        <v>4994103255.501112</v>
      </c>
      <c r="I8" s="133">
        <v>4947892414.2199984</v>
      </c>
      <c r="K8" s="168"/>
      <c r="L8" s="169"/>
      <c r="M8" s="169"/>
      <c r="N8" s="169"/>
      <c r="O8" s="169"/>
      <c r="P8" s="169"/>
      <c r="Q8" s="169"/>
    </row>
    <row r="9" spans="1:17">
      <c r="C9" s="116" t="s">
        <v>17</v>
      </c>
      <c r="D9" s="3">
        <v>5004708666.1055565</v>
      </c>
      <c r="E9" s="3">
        <v>4902488866.6522207</v>
      </c>
      <c r="F9" s="3">
        <v>4758115433.7888889</v>
      </c>
      <c r="G9" s="3">
        <v>4714952040.5788918</v>
      </c>
      <c r="H9" s="3">
        <v>4635065389.7566671</v>
      </c>
      <c r="I9" s="3">
        <v>4595590170.0566654</v>
      </c>
      <c r="K9" s="170"/>
      <c r="L9" s="171"/>
      <c r="M9" s="171"/>
      <c r="N9" s="171"/>
      <c r="O9" s="171"/>
      <c r="P9" s="171"/>
      <c r="Q9" s="171"/>
    </row>
    <row r="10" spans="1:17">
      <c r="C10" s="116" t="s">
        <v>18</v>
      </c>
      <c r="D10" s="3">
        <v>28609489.268888891</v>
      </c>
      <c r="E10" s="3">
        <v>29575474.957777772</v>
      </c>
      <c r="F10" s="3">
        <v>30624240.227777772</v>
      </c>
      <c r="G10" s="3">
        <v>31628939.082222216</v>
      </c>
      <c r="H10" s="3">
        <v>32765523.770000007</v>
      </c>
      <c r="I10" s="3">
        <v>33986628.091111109</v>
      </c>
      <c r="K10" s="170"/>
      <c r="L10" s="171"/>
      <c r="M10" s="171"/>
      <c r="N10" s="171"/>
      <c r="O10" s="171"/>
      <c r="P10" s="171"/>
      <c r="Q10" s="171"/>
    </row>
    <row r="11" spans="1:17">
      <c r="C11" s="116" t="s">
        <v>19</v>
      </c>
      <c r="D11" s="3">
        <v>215445590.21222213</v>
      </c>
      <c r="E11" s="3">
        <v>208527874.05333334</v>
      </c>
      <c r="F11" s="3">
        <v>200884753.43222231</v>
      </c>
      <c r="G11" s="3">
        <v>196900589.65111107</v>
      </c>
      <c r="H11" s="3">
        <v>192314834.34333327</v>
      </c>
      <c r="I11" s="3">
        <v>165766933.61666664</v>
      </c>
      <c r="K11" s="170"/>
      <c r="L11" s="171"/>
      <c r="M11" s="171"/>
      <c r="N11" s="171"/>
      <c r="O11" s="171"/>
      <c r="P11" s="171"/>
      <c r="Q11" s="171"/>
    </row>
    <row r="12" spans="1:17">
      <c r="C12" s="116" t="s">
        <v>182</v>
      </c>
      <c r="D12" s="3">
        <v>62776441.653333336</v>
      </c>
      <c r="E12" s="3">
        <v>80156440.489999995</v>
      </c>
      <c r="F12" s="3">
        <v>98643522.016666681</v>
      </c>
      <c r="G12" s="3">
        <v>116399320.61333333</v>
      </c>
      <c r="H12" s="3">
        <v>133957507.63111112</v>
      </c>
      <c r="I12" s="3">
        <v>152548682.45555556</v>
      </c>
      <c r="K12" s="170"/>
      <c r="L12" s="171"/>
      <c r="M12" s="171"/>
      <c r="N12" s="171"/>
      <c r="O12" s="171"/>
      <c r="P12" s="171"/>
      <c r="Q12" s="171"/>
    </row>
    <row r="13" spans="1:17">
      <c r="C13" s="116"/>
      <c r="D13" s="3"/>
      <c r="E13" s="3"/>
      <c r="F13" s="3"/>
      <c r="G13" s="3"/>
      <c r="H13" s="3"/>
      <c r="I13" s="3"/>
      <c r="K13" s="101"/>
      <c r="L13" s="101"/>
      <c r="M13" s="101"/>
      <c r="N13" s="101"/>
      <c r="O13" s="101"/>
      <c r="P13" s="101"/>
      <c r="Q13" s="101"/>
    </row>
    <row r="14" spans="1:17">
      <c r="A14" s="82" t="s">
        <v>133</v>
      </c>
      <c r="B14" s="82"/>
      <c r="C14" s="116"/>
      <c r="D14" s="10">
        <f>D15+D20</f>
        <v>-90791531.086666644</v>
      </c>
      <c r="E14" s="10">
        <f t="shared" ref="E14:I14" si="0">E15+E20</f>
        <v>-132480706.68777776</v>
      </c>
      <c r="F14" s="10">
        <f t="shared" si="0"/>
        <v>-28387059.540000014</v>
      </c>
      <c r="G14" s="10">
        <f t="shared" si="0"/>
        <v>-65777634.424444437</v>
      </c>
      <c r="H14" s="10">
        <f t="shared" si="0"/>
        <v>-46210841.281111106</v>
      </c>
      <c r="I14" s="10">
        <f t="shared" si="0"/>
        <v>-21656744.488927908</v>
      </c>
      <c r="K14" s="101"/>
      <c r="L14" s="101"/>
      <c r="M14" s="101"/>
      <c r="N14" s="101"/>
      <c r="O14" s="101"/>
      <c r="P14" s="101"/>
      <c r="Q14" s="101"/>
    </row>
    <row r="15" spans="1:17">
      <c r="B15" s="119" t="s">
        <v>72</v>
      </c>
      <c r="C15" s="119"/>
      <c r="D15" s="133">
        <v>60660218.297777772</v>
      </c>
      <c r="E15" s="133">
        <v>61066315.574444421</v>
      </c>
      <c r="F15" s="133">
        <v>59998162.863333322</v>
      </c>
      <c r="G15" s="133">
        <v>59482360.186666667</v>
      </c>
      <c r="H15" s="133">
        <v>59746890.87888889</v>
      </c>
      <c r="I15" s="133">
        <v>58862180.673333324</v>
      </c>
      <c r="K15" s="168"/>
      <c r="L15" s="169"/>
      <c r="M15" s="169"/>
      <c r="N15" s="169"/>
      <c r="O15" s="169"/>
      <c r="P15" s="169"/>
      <c r="Q15" s="169"/>
    </row>
    <row r="16" spans="1:17">
      <c r="C16" s="116" t="s">
        <v>17</v>
      </c>
      <c r="D16" s="3">
        <v>41137974.748888887</v>
      </c>
      <c r="E16" s="3">
        <v>40521950.108888872</v>
      </c>
      <c r="F16" s="3">
        <v>39905992.37333332</v>
      </c>
      <c r="G16" s="3">
        <v>39289307.454444438</v>
      </c>
      <c r="H16" s="3">
        <v>38672914.12444444</v>
      </c>
      <c r="I16" s="3">
        <v>38056625.623333335</v>
      </c>
      <c r="K16" s="170"/>
      <c r="L16" s="171"/>
      <c r="M16" s="171"/>
      <c r="N16" s="171"/>
      <c r="O16" s="171"/>
      <c r="P16" s="171"/>
      <c r="Q16" s="171"/>
    </row>
    <row r="17" spans="1:17">
      <c r="C17" s="116" t="s">
        <v>18</v>
      </c>
      <c r="D17" s="3">
        <v>965985.68888888881</v>
      </c>
      <c r="E17" s="3">
        <v>1048765.27</v>
      </c>
      <c r="F17" s="3">
        <v>1150912.2566666666</v>
      </c>
      <c r="G17" s="3">
        <v>1227238.0633333332</v>
      </c>
      <c r="H17" s="3">
        <v>1296603.3033333332</v>
      </c>
      <c r="I17" s="3">
        <v>1313768.7655555555</v>
      </c>
      <c r="K17" s="170"/>
      <c r="L17" s="171"/>
      <c r="M17" s="171"/>
      <c r="N17" s="171"/>
      <c r="O17" s="171"/>
      <c r="P17" s="171"/>
      <c r="Q17" s="171"/>
    </row>
    <row r="18" spans="1:17">
      <c r="C18" s="116" t="s">
        <v>19</v>
      </c>
      <c r="D18" s="3">
        <v>756916.81333333324</v>
      </c>
      <c r="E18" s="3">
        <v>752462.30111111118</v>
      </c>
      <c r="F18" s="3">
        <v>746849.4833333334</v>
      </c>
      <c r="G18" s="3">
        <v>741369.22222222225</v>
      </c>
      <c r="H18" s="3">
        <v>736002.55555555562</v>
      </c>
      <c r="I18" s="3">
        <v>731004.75777777773</v>
      </c>
      <c r="K18" s="170"/>
      <c r="L18" s="171"/>
      <c r="M18" s="171"/>
      <c r="N18" s="171"/>
      <c r="O18" s="171"/>
      <c r="P18" s="171"/>
      <c r="Q18" s="171"/>
    </row>
    <row r="19" spans="1:17">
      <c r="C19" s="116" t="s">
        <v>182</v>
      </c>
      <c r="D19" s="3">
        <v>17799341.046666663</v>
      </c>
      <c r="E19" s="3">
        <v>18743137.89444444</v>
      </c>
      <c r="F19" s="3">
        <v>18194408.75</v>
      </c>
      <c r="G19" s="3">
        <v>18224445.446666669</v>
      </c>
      <c r="H19" s="3">
        <v>19041370.89555556</v>
      </c>
      <c r="I19" s="3">
        <v>18760781.526666664</v>
      </c>
      <c r="K19" s="170"/>
      <c r="L19" s="171"/>
      <c r="M19" s="171"/>
      <c r="N19" s="171"/>
      <c r="O19" s="171"/>
      <c r="P19" s="171"/>
      <c r="Q19" s="171"/>
    </row>
    <row r="20" spans="1:17">
      <c r="B20" s="119" t="s">
        <v>73</v>
      </c>
      <c r="C20" s="119"/>
      <c r="D20" s="133">
        <v>-151451749.38444442</v>
      </c>
      <c r="E20" s="133">
        <v>-193547022.26222217</v>
      </c>
      <c r="F20" s="133">
        <v>-88385222.403333336</v>
      </c>
      <c r="G20" s="133">
        <v>-125259994.6111111</v>
      </c>
      <c r="H20" s="133">
        <v>-105957732.16</v>
      </c>
      <c r="I20" s="133">
        <v>-80518925.162261233</v>
      </c>
      <c r="K20" s="168"/>
      <c r="L20" s="169"/>
      <c r="M20" s="169"/>
      <c r="N20" s="169"/>
      <c r="O20" s="169"/>
      <c r="P20" s="169"/>
      <c r="Q20" s="169"/>
    </row>
    <row r="21" spans="1:17">
      <c r="C21" s="116" t="s">
        <v>17</v>
      </c>
      <c r="D21" s="3">
        <v>-143357774.2022222</v>
      </c>
      <c r="E21" s="3">
        <v>-184895382.97222218</v>
      </c>
      <c r="F21" s="3">
        <v>-83069385.583333343</v>
      </c>
      <c r="G21" s="3">
        <v>-119175958.27666666</v>
      </c>
      <c r="H21" s="3">
        <v>-78148133.824444428</v>
      </c>
      <c r="I21" s="3">
        <v>-75750867.616666704</v>
      </c>
      <c r="K21" s="170"/>
      <c r="L21" s="171"/>
      <c r="M21" s="171"/>
      <c r="N21" s="171"/>
      <c r="O21" s="171"/>
      <c r="P21" s="171"/>
      <c r="Q21" s="171"/>
    </row>
    <row r="22" spans="1:17">
      <c r="C22" s="116" t="s">
        <v>18</v>
      </c>
      <c r="D22" s="3">
        <v>0</v>
      </c>
      <c r="E22" s="3">
        <v>0</v>
      </c>
      <c r="F22" s="3">
        <v>-146213.40222222218</v>
      </c>
      <c r="G22" s="3">
        <v>-90653.375555555554</v>
      </c>
      <c r="H22" s="3">
        <v>-75498.982222222228</v>
      </c>
      <c r="I22" s="3">
        <v>-18562.441333333329</v>
      </c>
      <c r="K22" s="170"/>
      <c r="L22" s="171"/>
      <c r="M22" s="171"/>
      <c r="N22" s="171"/>
      <c r="O22" s="171"/>
      <c r="P22" s="171"/>
      <c r="Q22" s="171"/>
    </row>
    <row r="23" spans="1:17">
      <c r="C23" s="116" t="s">
        <v>19</v>
      </c>
      <c r="D23" s="3">
        <v>-7674632.9722222239</v>
      </c>
      <c r="E23" s="3">
        <v>-8395582.9222222231</v>
      </c>
      <c r="F23" s="3">
        <v>-4731013.2644444453</v>
      </c>
      <c r="G23" s="3">
        <v>-5327124.5299999993</v>
      </c>
      <c r="H23" s="3">
        <v>-27283903.282222226</v>
      </c>
      <c r="I23" s="3">
        <v>-4609346.6377777774</v>
      </c>
      <c r="K23" s="170"/>
      <c r="L23" s="171"/>
      <c r="M23" s="171"/>
      <c r="N23" s="171"/>
      <c r="O23" s="171"/>
      <c r="P23" s="171"/>
      <c r="Q23" s="171"/>
    </row>
    <row r="24" spans="1:17">
      <c r="C24" s="116" t="s">
        <v>182</v>
      </c>
      <c r="D24" s="3">
        <v>-419342.20999999996</v>
      </c>
      <c r="E24" s="3">
        <v>-256056.36777777778</v>
      </c>
      <c r="F24" s="3">
        <v>-438610.15333333326</v>
      </c>
      <c r="G24" s="3">
        <v>-666258.42888888891</v>
      </c>
      <c r="H24" s="3">
        <v>-450196.07111111109</v>
      </c>
      <c r="I24" s="3">
        <v>-140148.46648341874</v>
      </c>
      <c r="K24" s="170"/>
      <c r="L24" s="171"/>
      <c r="M24" s="171"/>
      <c r="N24" s="171"/>
      <c r="O24" s="171"/>
      <c r="P24" s="171"/>
      <c r="Q24" s="171"/>
    </row>
    <row r="25" spans="1:17">
      <c r="C25" s="116"/>
      <c r="D25" s="3"/>
      <c r="E25" s="3"/>
      <c r="F25" s="3"/>
      <c r="G25" s="3"/>
      <c r="H25" s="3"/>
      <c r="I25" s="3"/>
      <c r="K25" s="101"/>
      <c r="L25" s="101"/>
      <c r="M25" s="101"/>
      <c r="N25" s="101"/>
      <c r="O25" s="101"/>
      <c r="P25" s="101"/>
      <c r="Q25" s="101"/>
    </row>
    <row r="26" spans="1:17">
      <c r="A26" s="119" t="s">
        <v>74</v>
      </c>
      <c r="B26" s="119"/>
      <c r="C26" s="119"/>
      <c r="D26" s="133">
        <v>5220748656.1533318</v>
      </c>
      <c r="E26" s="133">
        <v>5088267949.4655552</v>
      </c>
      <c r="F26" s="133">
        <v>5059880889.9255581</v>
      </c>
      <c r="G26" s="133">
        <v>4994103255.501112</v>
      </c>
      <c r="H26" s="133">
        <v>4947892414.2199984</v>
      </c>
      <c r="I26" s="133">
        <v>4926235669.7310724</v>
      </c>
      <c r="K26" s="168"/>
      <c r="L26" s="169"/>
      <c r="M26" s="169"/>
      <c r="N26" s="169"/>
      <c r="O26" s="169"/>
      <c r="P26" s="169"/>
      <c r="Q26" s="169"/>
    </row>
    <row r="27" spans="1:17">
      <c r="B27" s="116" t="s">
        <v>17</v>
      </c>
      <c r="D27" s="3">
        <v>4902488866.6522207</v>
      </c>
      <c r="E27" s="3">
        <v>4758115433.7888889</v>
      </c>
      <c r="F27" s="3">
        <v>4714952040.5788918</v>
      </c>
      <c r="G27" s="3">
        <v>4635065389.7566671</v>
      </c>
      <c r="H27" s="3">
        <v>4595590170.0566654</v>
      </c>
      <c r="I27" s="3">
        <v>4557895928.0633335</v>
      </c>
      <c r="K27" s="170"/>
      <c r="L27" s="171"/>
      <c r="M27" s="171"/>
      <c r="N27" s="171"/>
      <c r="O27" s="171"/>
      <c r="P27" s="171"/>
      <c r="Q27" s="171"/>
    </row>
    <row r="28" spans="1:17">
      <c r="B28" s="116" t="s">
        <v>18</v>
      </c>
      <c r="D28" s="3">
        <v>29575474.957777772</v>
      </c>
      <c r="E28" s="3">
        <v>30624240.227777772</v>
      </c>
      <c r="F28" s="3">
        <v>31628939.082222216</v>
      </c>
      <c r="G28" s="3">
        <v>32765523.770000007</v>
      </c>
      <c r="H28" s="3">
        <v>33986628.091111109</v>
      </c>
      <c r="I28" s="3">
        <v>35281834.415333323</v>
      </c>
      <c r="K28" s="170"/>
      <c r="L28" s="171"/>
      <c r="M28" s="171"/>
      <c r="N28" s="171"/>
      <c r="O28" s="171"/>
      <c r="P28" s="171"/>
      <c r="Q28" s="171"/>
    </row>
    <row r="29" spans="1:17">
      <c r="B29" s="116" t="s">
        <v>19</v>
      </c>
      <c r="D29" s="3">
        <v>208527874.05333334</v>
      </c>
      <c r="E29" s="3">
        <v>200884753.43222231</v>
      </c>
      <c r="F29" s="3">
        <v>196900589.65111107</v>
      </c>
      <c r="G29" s="3">
        <v>192314834.34333327</v>
      </c>
      <c r="H29" s="3">
        <v>165766933.61666664</v>
      </c>
      <c r="I29" s="3">
        <v>161888591.73666668</v>
      </c>
      <c r="K29" s="170"/>
      <c r="L29" s="171"/>
      <c r="M29" s="171"/>
      <c r="N29" s="171"/>
      <c r="O29" s="171"/>
      <c r="P29" s="171"/>
      <c r="Q29" s="171"/>
    </row>
    <row r="30" spans="1:17">
      <c r="A30" s="134"/>
      <c r="B30" s="120" t="s">
        <v>182</v>
      </c>
      <c r="C30" s="134"/>
      <c r="D30" s="118">
        <v>80156440.489999995</v>
      </c>
      <c r="E30" s="118">
        <v>98643522.016666681</v>
      </c>
      <c r="F30" s="118">
        <v>116399320.61333333</v>
      </c>
      <c r="G30" s="118">
        <v>133957507.63111112</v>
      </c>
      <c r="H30" s="118">
        <v>152548682.45555556</v>
      </c>
      <c r="I30" s="118">
        <v>171169315.51573879</v>
      </c>
      <c r="K30" s="170"/>
      <c r="L30" s="171"/>
      <c r="M30" s="171"/>
      <c r="N30" s="171"/>
      <c r="O30" s="171"/>
      <c r="P30" s="171"/>
      <c r="Q30" s="171"/>
    </row>
    <row r="31" spans="1:17">
      <c r="A31" s="143" t="s">
        <v>16</v>
      </c>
      <c r="B31" s="135"/>
      <c r="K31" s="101"/>
      <c r="L31" s="101"/>
      <c r="M31" s="101"/>
      <c r="N31" s="101"/>
      <c r="O31" s="101"/>
      <c r="P31" s="101"/>
      <c r="Q31" s="101"/>
    </row>
    <row r="33" spans="4:9">
      <c r="D33" s="107"/>
      <c r="E33" s="107"/>
      <c r="F33" s="107"/>
      <c r="G33" s="107"/>
      <c r="H33" s="107"/>
      <c r="I33" s="107"/>
    </row>
    <row r="34" spans="4:9">
      <c r="D34" s="107"/>
      <c r="E34" s="107"/>
      <c r="F34" s="107"/>
      <c r="G34" s="107"/>
      <c r="H34" s="107"/>
      <c r="I34" s="107"/>
    </row>
    <row r="35" spans="4:9">
      <c r="D35" s="107"/>
      <c r="E35" s="107"/>
      <c r="F35" s="107"/>
      <c r="G35" s="107"/>
      <c r="H35" s="107"/>
      <c r="I35" s="107"/>
    </row>
    <row r="36" spans="4:9">
      <c r="D36" s="107"/>
      <c r="E36" s="107"/>
      <c r="F36" s="107"/>
      <c r="G36" s="107"/>
      <c r="H36" s="107"/>
      <c r="I36" s="107"/>
    </row>
  </sheetData>
  <mergeCells count="1">
    <mergeCell ref="A6:C7"/>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dimension ref="A1:L75"/>
  <sheetViews>
    <sheetView showGridLines="0" workbookViewId="0"/>
  </sheetViews>
  <sheetFormatPr baseColWidth="10" defaultColWidth="12" defaultRowHeight="12.75"/>
  <cols>
    <col min="1" max="3" width="2" style="83" customWidth="1"/>
    <col min="4" max="4" width="54.6640625" style="83" bestFit="1" customWidth="1"/>
    <col min="5" max="10" width="15" style="83" bestFit="1" customWidth="1"/>
    <col min="11" max="11" width="12" style="83"/>
    <col min="12" max="12" width="14" style="83" bestFit="1" customWidth="1"/>
    <col min="13" max="16384" width="12" style="83"/>
  </cols>
  <sheetData>
    <row r="1" spans="1:12" s="82" customFormat="1">
      <c r="A1" s="71" t="s">
        <v>233</v>
      </c>
      <c r="B1" s="71"/>
      <c r="C1" s="71"/>
      <c r="D1" s="72"/>
      <c r="E1" s="72"/>
      <c r="F1" s="72"/>
      <c r="G1" s="72"/>
      <c r="H1" s="72"/>
      <c r="I1" s="72"/>
      <c r="J1" s="72"/>
    </row>
    <row r="2" spans="1:12" s="82" customFormat="1">
      <c r="A2" s="71" t="s">
        <v>102</v>
      </c>
      <c r="B2" s="71"/>
      <c r="C2" s="71"/>
      <c r="D2" s="72"/>
      <c r="E2" s="72"/>
      <c r="F2" s="72"/>
      <c r="G2" s="72"/>
      <c r="H2" s="72"/>
      <c r="I2" s="72"/>
      <c r="J2" s="72"/>
    </row>
    <row r="3" spans="1:12" s="82" customFormat="1">
      <c r="A3" s="71" t="s">
        <v>91</v>
      </c>
      <c r="B3" s="71"/>
      <c r="C3" s="71"/>
      <c r="D3" s="72"/>
      <c r="E3" s="72"/>
      <c r="F3" s="72"/>
      <c r="G3" s="72"/>
      <c r="H3" s="72"/>
      <c r="I3" s="72"/>
      <c r="J3" s="72"/>
    </row>
    <row r="4" spans="1:12" s="82" customFormat="1">
      <c r="A4" s="71" t="s">
        <v>25</v>
      </c>
      <c r="B4" s="71"/>
      <c r="C4" s="71"/>
      <c r="D4" s="72"/>
      <c r="E4" s="72"/>
      <c r="F4" s="72"/>
      <c r="G4" s="72"/>
      <c r="H4" s="72"/>
      <c r="I4" s="72"/>
      <c r="J4" s="72"/>
    </row>
    <row r="5" spans="1:12" s="82" customFormat="1">
      <c r="A5" s="71" t="s">
        <v>26</v>
      </c>
      <c r="B5" s="71"/>
      <c r="C5" s="71"/>
      <c r="D5" s="72"/>
      <c r="E5" s="72"/>
      <c r="F5" s="72"/>
      <c r="G5" s="72"/>
      <c r="H5" s="72"/>
      <c r="I5" s="72"/>
      <c r="J5" s="72"/>
    </row>
    <row r="6" spans="1:12">
      <c r="A6" s="282"/>
      <c r="B6" s="278"/>
      <c r="C6" s="278"/>
      <c r="D6" s="279" t="s">
        <v>2</v>
      </c>
      <c r="E6" s="299" t="s">
        <v>3</v>
      </c>
      <c r="F6" s="300"/>
      <c r="G6" s="300"/>
      <c r="H6" s="300"/>
      <c r="I6" s="300"/>
      <c r="J6" s="300"/>
    </row>
    <row r="7" spans="1:12">
      <c r="A7" s="280"/>
      <c r="B7" s="280"/>
      <c r="C7" s="280"/>
      <c r="D7" s="281"/>
      <c r="E7" s="301">
        <v>2001</v>
      </c>
      <c r="F7" s="301">
        <v>2002</v>
      </c>
      <c r="G7" s="301">
        <v>2003</v>
      </c>
      <c r="H7" s="301">
        <v>2004</v>
      </c>
      <c r="I7" s="301">
        <v>2005</v>
      </c>
      <c r="J7" s="301">
        <v>2006</v>
      </c>
    </row>
    <row r="8" spans="1:12">
      <c r="A8" s="265" t="s">
        <v>49</v>
      </c>
      <c r="B8" s="265"/>
      <c r="C8" s="265"/>
      <c r="D8" s="265"/>
      <c r="E8" s="56">
        <f t="shared" ref="E8:J8" si="0">E9+E32+E37+E40</f>
        <v>17888517446.551922</v>
      </c>
      <c r="F8" s="56">
        <f t="shared" si="0"/>
        <v>18651901915.086235</v>
      </c>
      <c r="G8" s="56">
        <f t="shared" si="0"/>
        <v>20473177345.871353</v>
      </c>
      <c r="H8" s="56">
        <f t="shared" si="0"/>
        <v>21183030842.715717</v>
      </c>
      <c r="I8" s="56">
        <f t="shared" si="0"/>
        <v>22123550030.270916</v>
      </c>
      <c r="J8" s="56">
        <f t="shared" si="0"/>
        <v>23536983740.8731</v>
      </c>
    </row>
    <row r="9" spans="1:12">
      <c r="B9" s="55" t="s">
        <v>5</v>
      </c>
      <c r="C9" s="55"/>
      <c r="E9" s="54">
        <f t="shared" ref="E9:J9" si="1">E10+E14+E18+E22+E25+E29</f>
        <v>11703335056.653021</v>
      </c>
      <c r="F9" s="54">
        <f t="shared" si="1"/>
        <v>12122441802.764807</v>
      </c>
      <c r="G9" s="54">
        <f t="shared" si="1"/>
        <v>13431942875.179214</v>
      </c>
      <c r="H9" s="54">
        <f t="shared" si="1"/>
        <v>13641562319.223415</v>
      </c>
      <c r="I9" s="54">
        <f t="shared" si="1"/>
        <v>14177559067.259979</v>
      </c>
      <c r="J9" s="54">
        <f t="shared" si="1"/>
        <v>14980412592.289621</v>
      </c>
    </row>
    <row r="10" spans="1:12">
      <c r="C10" s="73" t="s">
        <v>31</v>
      </c>
      <c r="D10" s="62"/>
      <c r="E10" s="56">
        <f t="shared" ref="E10:J10" si="2">E11+E12+E13</f>
        <v>4605041589.7040749</v>
      </c>
      <c r="F10" s="56">
        <f t="shared" si="2"/>
        <v>4498403671.9358673</v>
      </c>
      <c r="G10" s="56">
        <f t="shared" si="2"/>
        <v>5432501252.1983614</v>
      </c>
      <c r="H10" s="56">
        <f t="shared" si="2"/>
        <v>4988141076.4752045</v>
      </c>
      <c r="I10" s="56">
        <f t="shared" si="2"/>
        <v>5096725782.7529106</v>
      </c>
      <c r="J10" s="56">
        <f t="shared" si="2"/>
        <v>5188872443.6355562</v>
      </c>
    </row>
    <row r="11" spans="1:12">
      <c r="A11" s="74"/>
      <c r="B11" s="74"/>
      <c r="C11" s="74"/>
      <c r="D11" s="63" t="s">
        <v>32</v>
      </c>
      <c r="E11" s="59">
        <v>1856102482.7971494</v>
      </c>
      <c r="F11" s="59">
        <v>1724329122.309212</v>
      </c>
      <c r="G11" s="59">
        <v>1715349459.5790992</v>
      </c>
      <c r="H11" s="59">
        <v>1840327436.3539169</v>
      </c>
      <c r="I11" s="59">
        <v>1745562268.0247066</v>
      </c>
      <c r="J11" s="59">
        <v>1768708873.181963</v>
      </c>
    </row>
    <row r="12" spans="1:12">
      <c r="A12" s="60"/>
      <c r="B12" s="60"/>
      <c r="C12" s="60"/>
      <c r="D12" s="61" t="s">
        <v>33</v>
      </c>
      <c r="E12" s="59">
        <v>2344444017.6552067</v>
      </c>
      <c r="F12" s="59">
        <v>2386124469.5842791</v>
      </c>
      <c r="G12" s="59">
        <v>3329521582.3640113</v>
      </c>
      <c r="H12" s="59">
        <v>2756592397.3142233</v>
      </c>
      <c r="I12" s="59">
        <v>2957649818.219768</v>
      </c>
      <c r="J12" s="59">
        <v>3023668116.2760854</v>
      </c>
    </row>
    <row r="13" spans="1:12">
      <c r="A13" s="60"/>
      <c r="B13" s="60"/>
      <c r="C13" s="60"/>
      <c r="D13" s="61" t="s">
        <v>253</v>
      </c>
      <c r="E13" s="59">
        <v>404495089.25171816</v>
      </c>
      <c r="F13" s="59">
        <v>387950080.04237646</v>
      </c>
      <c r="G13" s="59">
        <v>387630210.25525081</v>
      </c>
      <c r="H13" s="59">
        <v>391221242.80706394</v>
      </c>
      <c r="I13" s="59">
        <v>393513696.5084362</v>
      </c>
      <c r="J13" s="59">
        <v>396495454.17750853</v>
      </c>
      <c r="L13" s="145"/>
    </row>
    <row r="14" spans="1:12">
      <c r="C14" s="73" t="s">
        <v>35</v>
      </c>
      <c r="D14" s="73"/>
      <c r="E14" s="56">
        <f t="shared" ref="E14:J14" si="3">E15+E16+E17</f>
        <v>583418496.96192503</v>
      </c>
      <c r="F14" s="56">
        <f t="shared" si="3"/>
        <v>648771243.89654577</v>
      </c>
      <c r="G14" s="56">
        <f t="shared" si="3"/>
        <v>766285878.73722279</v>
      </c>
      <c r="H14" s="56">
        <f t="shared" si="3"/>
        <v>995340267.08232594</v>
      </c>
      <c r="I14" s="56">
        <f t="shared" si="3"/>
        <v>1107906023.9361448</v>
      </c>
      <c r="J14" s="56">
        <f t="shared" si="3"/>
        <v>1458387179.2382405</v>
      </c>
    </row>
    <row r="15" spans="1:12">
      <c r="A15" s="75"/>
      <c r="B15" s="75"/>
      <c r="C15" s="75"/>
      <c r="D15" s="63" t="s">
        <v>337</v>
      </c>
      <c r="E15" s="59">
        <v>342654204.75310373</v>
      </c>
      <c r="F15" s="59">
        <v>408436079.54686952</v>
      </c>
      <c r="G15" s="59">
        <v>495690070.6111865</v>
      </c>
      <c r="H15" s="59">
        <v>688199946.86199594</v>
      </c>
      <c r="I15" s="59">
        <v>744909277.59477997</v>
      </c>
      <c r="J15" s="59">
        <v>852729801.23718715</v>
      </c>
    </row>
    <row r="16" spans="1:12">
      <c r="A16" s="60"/>
      <c r="B16" s="60"/>
      <c r="C16" s="60"/>
      <c r="D16" s="61" t="s">
        <v>37</v>
      </c>
      <c r="E16" s="59">
        <v>60745221.316526979</v>
      </c>
      <c r="F16" s="59">
        <v>58811622.941493429</v>
      </c>
      <c r="G16" s="59">
        <v>55158655.272769779</v>
      </c>
      <c r="H16" s="59">
        <v>62289552.513439186</v>
      </c>
      <c r="I16" s="59">
        <v>62693998.489241421</v>
      </c>
      <c r="J16" s="59">
        <v>63501036.537638016</v>
      </c>
    </row>
    <row r="17" spans="1:10">
      <c r="A17" s="60"/>
      <c r="B17" s="60"/>
      <c r="C17" s="60"/>
      <c r="D17" s="61" t="s">
        <v>50</v>
      </c>
      <c r="E17" s="59">
        <v>180019070.89229432</v>
      </c>
      <c r="F17" s="59">
        <v>181523541.4081828</v>
      </c>
      <c r="G17" s="59">
        <v>215437152.85326651</v>
      </c>
      <c r="H17" s="59">
        <v>244850767.70689082</v>
      </c>
      <c r="I17" s="59">
        <v>300302747.85212338</v>
      </c>
      <c r="J17" s="59">
        <v>542156341.46341527</v>
      </c>
    </row>
    <row r="18" spans="1:10">
      <c r="C18" s="73" t="s">
        <v>38</v>
      </c>
      <c r="D18" s="73"/>
      <c r="E18" s="56">
        <v>21538853.492593694</v>
      </c>
      <c r="F18" s="56">
        <v>20227538.038579646</v>
      </c>
      <c r="G18" s="56">
        <v>20226837.987226542</v>
      </c>
      <c r="H18" s="56">
        <v>21736936.658935051</v>
      </c>
      <c r="I18" s="56">
        <v>20784765.638741873</v>
      </c>
      <c r="J18" s="56">
        <v>21168410.804997005</v>
      </c>
    </row>
    <row r="19" spans="1:10">
      <c r="A19" s="65"/>
      <c r="B19" s="65"/>
      <c r="C19" s="65"/>
      <c r="D19" s="63" t="s">
        <v>339</v>
      </c>
      <c r="E19" s="64">
        <v>6787430.6889700666</v>
      </c>
      <c r="F19" s="64">
        <v>6374202.438053363</v>
      </c>
      <c r="G19" s="64">
        <v>6373981.8343875464</v>
      </c>
      <c r="H19" s="64">
        <v>6849851.6420006473</v>
      </c>
      <c r="I19" s="64">
        <v>6549798.7721564174</v>
      </c>
      <c r="J19" s="64">
        <v>6670694.9459481435</v>
      </c>
    </row>
    <row r="20" spans="1:10">
      <c r="A20" s="65"/>
      <c r="B20" s="65"/>
      <c r="C20" s="65"/>
      <c r="D20" s="63" t="s">
        <v>340</v>
      </c>
      <c r="E20" s="64">
        <v>814344.39196376642</v>
      </c>
      <c r="F20" s="64">
        <v>764765.9691178638</v>
      </c>
      <c r="G20" s="64">
        <v>764739.50146517833</v>
      </c>
      <c r="H20" s="64">
        <v>821833.55176087376</v>
      </c>
      <c r="I20" s="64">
        <v>785833.71868009411</v>
      </c>
      <c r="J20" s="64">
        <v>800338.63602638233</v>
      </c>
    </row>
    <row r="21" spans="1:10">
      <c r="A21" s="65"/>
      <c r="B21" s="65"/>
      <c r="C21" s="65"/>
      <c r="D21" s="63" t="s">
        <v>341</v>
      </c>
      <c r="E21" s="64">
        <v>13937078.411659861</v>
      </c>
      <c r="F21" s="64">
        <v>13088569.631408419</v>
      </c>
      <c r="G21" s="64">
        <v>13088116.651373817</v>
      </c>
      <c r="H21" s="64">
        <v>14065251.465173531</v>
      </c>
      <c r="I21" s="64">
        <v>13449133.147905361</v>
      </c>
      <c r="J21" s="64">
        <v>13697377.22302248</v>
      </c>
    </row>
    <row r="22" spans="1:10">
      <c r="C22" s="73" t="s">
        <v>42</v>
      </c>
      <c r="D22" s="73"/>
      <c r="E22" s="56">
        <f t="shared" ref="E22:J22" si="4">E23+E24</f>
        <v>24922950.192796394</v>
      </c>
      <c r="F22" s="56">
        <f t="shared" si="4"/>
        <v>26820057.499120783</v>
      </c>
      <c r="G22" s="56">
        <f t="shared" si="4"/>
        <v>27129144.964288417</v>
      </c>
      <c r="H22" s="56">
        <f t="shared" si="4"/>
        <v>36610838.219695516</v>
      </c>
      <c r="I22" s="56">
        <f t="shared" si="4"/>
        <v>10569159.620103177</v>
      </c>
      <c r="J22" s="56">
        <f t="shared" si="4"/>
        <v>47198281.158953659</v>
      </c>
    </row>
    <row r="23" spans="1:10">
      <c r="A23" s="65"/>
      <c r="B23" s="65"/>
      <c r="C23" s="65"/>
      <c r="D23" s="63" t="s">
        <v>43</v>
      </c>
      <c r="E23" s="64">
        <v>2265988.5578859728</v>
      </c>
      <c r="F23" s="64">
        <v>2438473.0918580159</v>
      </c>
      <c r="G23" s="64">
        <v>2466575.61249953</v>
      </c>
      <c r="H23" s="64">
        <v>3328648.488990793</v>
      </c>
      <c r="I23" s="64">
        <v>960945.41698945907</v>
      </c>
      <c r="J23" s="64">
        <v>4291256.2209022343</v>
      </c>
    </row>
    <row r="24" spans="1:10">
      <c r="A24" s="65"/>
      <c r="B24" s="65"/>
      <c r="C24" s="65"/>
      <c r="D24" s="63" t="s">
        <v>44</v>
      </c>
      <c r="E24" s="64">
        <v>22656961.63491042</v>
      </c>
      <c r="F24" s="64">
        <v>24381584.407262769</v>
      </c>
      <c r="G24" s="64">
        <v>24662569.351788886</v>
      </c>
      <c r="H24" s="64">
        <v>33282189.730704725</v>
      </c>
      <c r="I24" s="64">
        <v>9608214.203113718</v>
      </c>
      <c r="J24" s="64">
        <v>42907024.938051425</v>
      </c>
    </row>
    <row r="25" spans="1:10" ht="15">
      <c r="C25" s="73" t="s">
        <v>365</v>
      </c>
      <c r="D25" s="73"/>
      <c r="E25" s="56">
        <f t="shared" ref="E25:J25" si="5">E26+E27+E28</f>
        <v>6446435974.1323195</v>
      </c>
      <c r="F25" s="56">
        <f t="shared" si="5"/>
        <v>6905055949.353137</v>
      </c>
      <c r="G25" s="56">
        <f t="shared" si="5"/>
        <v>7160572894.6757793</v>
      </c>
      <c r="H25" s="56">
        <f t="shared" si="5"/>
        <v>7572348376.7482815</v>
      </c>
      <c r="I25" s="56">
        <f t="shared" si="5"/>
        <v>7911647985.0707445</v>
      </c>
      <c r="J25" s="56">
        <f t="shared" si="5"/>
        <v>8232129397.6417084</v>
      </c>
    </row>
    <row r="26" spans="1:10">
      <c r="A26" s="75"/>
      <c r="B26" s="75"/>
      <c r="C26" s="75"/>
      <c r="D26" s="76" t="s">
        <v>46</v>
      </c>
      <c r="E26" s="59">
        <v>4106668227.4773011</v>
      </c>
      <c r="F26" s="59">
        <v>4284333433.8838573</v>
      </c>
      <c r="G26" s="59">
        <v>4359420242.4899702</v>
      </c>
      <c r="H26" s="59">
        <v>4654500659.8443089</v>
      </c>
      <c r="I26" s="59">
        <v>4796075647.7518663</v>
      </c>
      <c r="J26" s="59">
        <v>5039061811.3262882</v>
      </c>
    </row>
    <row r="27" spans="1:10">
      <c r="A27" s="60"/>
      <c r="B27" s="60"/>
      <c r="C27" s="60"/>
      <c r="D27" s="76" t="s">
        <v>128</v>
      </c>
      <c r="E27" s="59">
        <v>2303899877.7155914</v>
      </c>
      <c r="F27" s="59">
        <v>2568539827.1204681</v>
      </c>
      <c r="G27" s="59">
        <v>2762800099.1793389</v>
      </c>
      <c r="H27" s="59">
        <v>2882522655.1502991</v>
      </c>
      <c r="I27" s="59">
        <v>3080326760.1817145</v>
      </c>
      <c r="J27" s="59">
        <v>3157904181.6912556</v>
      </c>
    </row>
    <row r="28" spans="1:10">
      <c r="A28" s="60"/>
      <c r="B28" s="60"/>
      <c r="C28" s="60"/>
      <c r="D28" s="76" t="s">
        <v>129</v>
      </c>
      <c r="E28" s="59">
        <v>35867868.939426959</v>
      </c>
      <c r="F28" s="59">
        <v>52182688.34881112</v>
      </c>
      <c r="G28" s="59">
        <v>38352553.006469533</v>
      </c>
      <c r="H28" s="59">
        <v>35325061.75367339</v>
      </c>
      <c r="I28" s="59">
        <v>35245577.137164161</v>
      </c>
      <c r="J28" s="59">
        <v>35163404.624164291</v>
      </c>
    </row>
    <row r="29" spans="1:10">
      <c r="C29" s="73" t="s">
        <v>51</v>
      </c>
      <c r="D29" s="73"/>
      <c r="E29" s="56">
        <f t="shared" ref="E29:J29" si="6">E30+E31</f>
        <v>21977192.169308804</v>
      </c>
      <c r="F29" s="56">
        <f t="shared" si="6"/>
        <v>23163342.041556161</v>
      </c>
      <c r="G29" s="56">
        <f t="shared" si="6"/>
        <v>25226866.616337068</v>
      </c>
      <c r="H29" s="56">
        <f t="shared" si="6"/>
        <v>27384824.038974762</v>
      </c>
      <c r="I29" s="56">
        <f t="shared" si="6"/>
        <v>29925350.24133401</v>
      </c>
      <c r="J29" s="56">
        <f t="shared" si="6"/>
        <v>32656879.810165755</v>
      </c>
    </row>
    <row r="30" spans="1:10">
      <c r="A30" s="65"/>
      <c r="B30" s="65"/>
      <c r="C30" s="65"/>
      <c r="D30" s="63" t="s">
        <v>47</v>
      </c>
      <c r="E30" s="64">
        <v>20713640.196657501</v>
      </c>
      <c r="F30" s="64">
        <v>21976716.876047</v>
      </c>
      <c r="G30" s="64">
        <v>24040282.518532299</v>
      </c>
      <c r="H30" s="64">
        <v>26109651.746065199</v>
      </c>
      <c r="I30" s="64">
        <v>28706035.962003499</v>
      </c>
      <c r="J30" s="64">
        <v>31415059.430091001</v>
      </c>
    </row>
    <row r="31" spans="1:10">
      <c r="A31" s="65"/>
      <c r="B31" s="65"/>
      <c r="C31" s="65"/>
      <c r="D31" s="76" t="s">
        <v>48</v>
      </c>
      <c r="E31" s="59">
        <v>1263551.9726513033</v>
      </c>
      <c r="F31" s="59">
        <v>1186625.1655091622</v>
      </c>
      <c r="G31" s="59">
        <v>1186584.0978047701</v>
      </c>
      <c r="H31" s="59">
        <v>1275172.2929095614</v>
      </c>
      <c r="I31" s="59">
        <v>1219314.2793305099</v>
      </c>
      <c r="J31" s="59">
        <v>1241820.3800747532</v>
      </c>
    </row>
    <row r="32" spans="1:10">
      <c r="A32" s="65"/>
      <c r="B32" s="55" t="s">
        <v>52</v>
      </c>
      <c r="C32" s="65"/>
      <c r="D32" s="76"/>
      <c r="E32" s="56">
        <f t="shared" ref="E32:J32" si="7">SUM(E33:E36)</f>
        <v>3296754210.9063001</v>
      </c>
      <c r="F32" s="56">
        <f t="shared" si="7"/>
        <v>3516935822.9022975</v>
      </c>
      <c r="G32" s="56">
        <f t="shared" si="7"/>
        <v>3585411130.8362608</v>
      </c>
      <c r="H32" s="56">
        <f t="shared" si="7"/>
        <v>4082029349.687602</v>
      </c>
      <c r="I32" s="56">
        <f t="shared" si="7"/>
        <v>4234145030.6650639</v>
      </c>
      <c r="J32" s="56">
        <f t="shared" si="7"/>
        <v>4628423711.556941</v>
      </c>
    </row>
    <row r="33" spans="1:10">
      <c r="A33" s="65"/>
      <c r="B33" s="65"/>
      <c r="C33" s="77" t="s">
        <v>31</v>
      </c>
      <c r="D33" s="76"/>
      <c r="E33" s="59">
        <v>3149807.2630940704</v>
      </c>
      <c r="F33" s="59">
        <v>2256815.8673300394</v>
      </c>
      <c r="G33" s="59">
        <v>3596266.4873135919</v>
      </c>
      <c r="H33" s="59">
        <v>4756138.5305821877</v>
      </c>
      <c r="I33" s="59">
        <v>4811235.9795147935</v>
      </c>
      <c r="J33" s="59">
        <v>2249930.8759098072</v>
      </c>
    </row>
    <row r="34" spans="1:10">
      <c r="A34" s="65"/>
      <c r="B34" s="65"/>
      <c r="C34" s="77" t="s">
        <v>35</v>
      </c>
      <c r="D34" s="76"/>
      <c r="E34" s="59">
        <v>16578116.89082228</v>
      </c>
      <c r="F34" s="59">
        <v>14286944.57880643</v>
      </c>
      <c r="G34" s="59">
        <v>31608467.338612638</v>
      </c>
      <c r="H34" s="59">
        <v>40450839.691064499</v>
      </c>
      <c r="I34" s="59">
        <v>40423495.425041571</v>
      </c>
      <c r="J34" s="59">
        <v>45775697.714582294</v>
      </c>
    </row>
    <row r="35" spans="1:10">
      <c r="A35" s="65"/>
      <c r="B35" s="65"/>
      <c r="C35" s="77" t="s">
        <v>45</v>
      </c>
      <c r="D35" s="76"/>
      <c r="E35" s="59">
        <v>3277001844.4706511</v>
      </c>
      <c r="F35" s="59">
        <v>3500327768.6757541</v>
      </c>
      <c r="G35" s="59">
        <v>3550147992.7133503</v>
      </c>
      <c r="H35" s="59">
        <v>4036803240.2462645</v>
      </c>
      <c r="I35" s="59">
        <v>4188907416.1123323</v>
      </c>
      <c r="J35" s="59">
        <v>4580398043.1832733</v>
      </c>
    </row>
    <row r="36" spans="1:10">
      <c r="A36" s="65"/>
      <c r="B36" s="65"/>
      <c r="C36" s="77" t="s">
        <v>51</v>
      </c>
      <c r="D36" s="76"/>
      <c r="E36" s="59">
        <v>24442.281732384177</v>
      </c>
      <c r="F36" s="59">
        <v>64293.780407161517</v>
      </c>
      <c r="G36" s="59">
        <v>58404.296984259978</v>
      </c>
      <c r="H36" s="59">
        <v>19131.219690914986</v>
      </c>
      <c r="I36" s="59">
        <v>2883.1481754013707</v>
      </c>
      <c r="J36" s="59">
        <v>39.783175926640041</v>
      </c>
    </row>
    <row r="37" spans="1:10">
      <c r="A37" s="65"/>
      <c r="B37" s="55" t="s">
        <v>53</v>
      </c>
      <c r="C37" s="65"/>
      <c r="D37" s="76"/>
      <c r="E37" s="56">
        <f t="shared" ref="E37:J37" si="8">E38+E39</f>
        <v>314549353.98334861</v>
      </c>
      <c r="F37" s="56">
        <f t="shared" si="8"/>
        <v>385948101.17090559</v>
      </c>
      <c r="G37" s="56">
        <f t="shared" si="8"/>
        <v>398892306.73862278</v>
      </c>
      <c r="H37" s="56">
        <f t="shared" si="8"/>
        <v>441677329.05399787</v>
      </c>
      <c r="I37" s="56">
        <f t="shared" si="8"/>
        <v>462534077.21850574</v>
      </c>
      <c r="J37" s="56">
        <f t="shared" si="8"/>
        <v>468288490.46050918</v>
      </c>
    </row>
    <row r="38" spans="1:10">
      <c r="A38" s="65"/>
      <c r="B38" s="55"/>
      <c r="C38" s="65" t="s">
        <v>54</v>
      </c>
      <c r="D38" s="76"/>
      <c r="E38" s="59">
        <v>14613937.548018346</v>
      </c>
      <c r="F38" s="59">
        <v>13803642.375889689</v>
      </c>
      <c r="G38" s="59">
        <v>14106371.906063706</v>
      </c>
      <c r="H38" s="59">
        <v>14931651.87278791</v>
      </c>
      <c r="I38" s="59">
        <v>14234185.672542</v>
      </c>
      <c r="J38" s="59">
        <v>14464495.169448532</v>
      </c>
    </row>
    <row r="39" spans="1:10">
      <c r="A39" s="65"/>
      <c r="B39" s="55"/>
      <c r="C39" s="65" t="s">
        <v>45</v>
      </c>
      <c r="D39" s="76"/>
      <c r="E39" s="59">
        <v>299935416.43533027</v>
      </c>
      <c r="F39" s="59">
        <v>372144458.79501593</v>
      </c>
      <c r="G39" s="59">
        <v>384785934.83255905</v>
      </c>
      <c r="H39" s="59">
        <v>426745677.18120998</v>
      </c>
      <c r="I39" s="59">
        <v>448299891.54596376</v>
      </c>
      <c r="J39" s="59">
        <v>453823995.29106063</v>
      </c>
    </row>
    <row r="40" spans="1:10">
      <c r="A40" s="65"/>
      <c r="B40" s="75" t="s">
        <v>366</v>
      </c>
      <c r="C40" s="65"/>
      <c r="D40" s="76"/>
      <c r="E40" s="56">
        <v>2573878825.009253</v>
      </c>
      <c r="F40" s="56">
        <v>2626576188.2482257</v>
      </c>
      <c r="G40" s="56">
        <v>3056931033.1172543</v>
      </c>
      <c r="H40" s="56">
        <v>3017761844.7507019</v>
      </c>
      <c r="I40" s="56">
        <v>3249311855.1273704</v>
      </c>
      <c r="J40" s="56">
        <v>3459858946.5660276</v>
      </c>
    </row>
    <row r="41" spans="1:10">
      <c r="A41" s="65"/>
      <c r="B41" s="65"/>
      <c r="C41" s="65"/>
      <c r="D41" s="76"/>
      <c r="E41" s="59"/>
      <c r="F41" s="59"/>
      <c r="G41" s="59"/>
      <c r="H41" s="59"/>
      <c r="I41" s="59"/>
      <c r="J41" s="59"/>
    </row>
    <row r="42" spans="1:10">
      <c r="A42" s="266" t="s">
        <v>6</v>
      </c>
      <c r="B42" s="266"/>
      <c r="C42" s="266"/>
      <c r="D42" s="266"/>
      <c r="E42" s="54">
        <f>E43+E49+E56+E60+E66</f>
        <v>17888517446.604538</v>
      </c>
      <c r="F42" s="54">
        <f t="shared" ref="F42:J42" si="9">F43+F49+F56+F60+F66</f>
        <v>18651901914.739273</v>
      </c>
      <c r="G42" s="54">
        <f t="shared" si="9"/>
        <v>20473177345.728241</v>
      </c>
      <c r="H42" s="54">
        <f t="shared" si="9"/>
        <v>21183030842.936146</v>
      </c>
      <c r="I42" s="54">
        <f t="shared" si="9"/>
        <v>22123550029.534801</v>
      </c>
      <c r="J42" s="54">
        <f t="shared" si="9"/>
        <v>23536983740.623333</v>
      </c>
    </row>
    <row r="43" spans="1:10">
      <c r="A43" s="55"/>
      <c r="B43" s="75" t="s">
        <v>7</v>
      </c>
      <c r="C43" s="55"/>
      <c r="D43" s="55"/>
      <c r="E43" s="54">
        <f>SUM(E44:E48)</f>
        <v>8213145026.0201654</v>
      </c>
      <c r="F43" s="54">
        <f t="shared" ref="F43:J43" si="10">SUM(F44:F48)</f>
        <v>8528939620.9320755</v>
      </c>
      <c r="G43" s="54">
        <f t="shared" si="10"/>
        <v>9052251756.0894241</v>
      </c>
      <c r="H43" s="54">
        <f t="shared" si="10"/>
        <v>9360867167.695919</v>
      </c>
      <c r="I43" s="54">
        <f t="shared" si="10"/>
        <v>9708758467.1273537</v>
      </c>
      <c r="J43" s="54">
        <f t="shared" si="10"/>
        <v>10246978418.069244</v>
      </c>
    </row>
    <row r="44" spans="1:10">
      <c r="A44" s="55"/>
      <c r="B44" s="75"/>
      <c r="C44" s="77" t="s">
        <v>31</v>
      </c>
      <c r="D44" s="55"/>
      <c r="E44" s="78">
        <v>2661505366.8803811</v>
      </c>
      <c r="F44" s="78">
        <v>2523917893.4596615</v>
      </c>
      <c r="G44" s="78">
        <v>2686314234.2752342</v>
      </c>
      <c r="H44" s="78">
        <v>2708514168.100678</v>
      </c>
      <c r="I44" s="78">
        <v>2655246088.4159298</v>
      </c>
      <c r="J44" s="78">
        <v>2691148618.5570011</v>
      </c>
    </row>
    <row r="45" spans="1:10">
      <c r="A45" s="55"/>
      <c r="B45" s="75"/>
      <c r="C45" s="77" t="s">
        <v>35</v>
      </c>
      <c r="D45" s="55"/>
      <c r="E45" s="78">
        <v>169917073.77672517</v>
      </c>
      <c r="F45" s="78">
        <v>162528275.40673521</v>
      </c>
      <c r="G45" s="78">
        <v>195095794.59881586</v>
      </c>
      <c r="H45" s="78">
        <v>225135319.63639402</v>
      </c>
      <c r="I45" s="78">
        <v>250721896.62884301</v>
      </c>
      <c r="J45" s="78">
        <v>349245945.47171801</v>
      </c>
    </row>
    <row r="46" spans="1:10">
      <c r="A46" s="55"/>
      <c r="B46" s="75"/>
      <c r="C46" s="77" t="s">
        <v>38</v>
      </c>
      <c r="D46" s="55"/>
      <c r="E46" s="78">
        <v>1372575.2757784138</v>
      </c>
      <c r="F46" s="78">
        <v>1289010.9778205529</v>
      </c>
      <c r="G46" s="78">
        <v>1288966.3666633526</v>
      </c>
      <c r="H46" s="78">
        <v>1385198.2344127528</v>
      </c>
      <c r="I46" s="78">
        <v>1324520.612872717</v>
      </c>
      <c r="J46" s="78">
        <v>1348968.6119296176</v>
      </c>
    </row>
    <row r="47" spans="1:10">
      <c r="A47" s="55"/>
      <c r="B47" s="75"/>
      <c r="C47" s="77" t="s">
        <v>45</v>
      </c>
      <c r="D47" s="55"/>
      <c r="E47" s="78">
        <v>5378551013.9902267</v>
      </c>
      <c r="F47" s="78">
        <v>5839233032.548954</v>
      </c>
      <c r="G47" s="78">
        <v>6167632888.348711</v>
      </c>
      <c r="H47" s="78">
        <v>6423759652.1955547</v>
      </c>
      <c r="I47" s="78">
        <v>6799509626.8063545</v>
      </c>
      <c r="J47" s="78">
        <v>7203245400.5832405</v>
      </c>
    </row>
    <row r="48" spans="1:10">
      <c r="A48" s="55"/>
      <c r="B48" s="75"/>
      <c r="C48" s="77" t="s">
        <v>51</v>
      </c>
      <c r="D48" s="55"/>
      <c r="E48" s="78">
        <v>1798996.0970544498</v>
      </c>
      <c r="F48" s="78">
        <v>1971408.53890456</v>
      </c>
      <c r="G48" s="78">
        <v>1919872.5</v>
      </c>
      <c r="H48" s="78">
        <v>2072829.5288795889</v>
      </c>
      <c r="I48" s="78">
        <v>1956334.6633524981</v>
      </c>
      <c r="J48" s="78">
        <v>1989484.845355941</v>
      </c>
    </row>
    <row r="49" spans="1:10">
      <c r="A49" s="25"/>
      <c r="B49" s="29" t="s">
        <v>9</v>
      </c>
      <c r="C49" s="25"/>
      <c r="D49" s="76"/>
      <c r="E49" s="56">
        <f>SUM(E50:E55)</f>
        <v>1585379288.5403473</v>
      </c>
      <c r="F49" s="56">
        <f t="shared" ref="F49:J49" si="11">SUM(F50:F55)</f>
        <v>1583216782.2297969</v>
      </c>
      <c r="G49" s="56">
        <f t="shared" si="11"/>
        <v>1720985061.715694</v>
      </c>
      <c r="H49" s="56">
        <f t="shared" si="11"/>
        <v>2117880512.4454274</v>
      </c>
      <c r="I49" s="56">
        <f t="shared" si="11"/>
        <v>2146723757.6756866</v>
      </c>
      <c r="J49" s="56">
        <f t="shared" si="11"/>
        <v>2632082328.6528082</v>
      </c>
    </row>
    <row r="50" spans="1:10">
      <c r="A50" s="25"/>
      <c r="B50" s="25"/>
      <c r="C50" s="77" t="s">
        <v>31</v>
      </c>
      <c r="D50" s="76"/>
      <c r="E50" s="59">
        <v>1286887.6551180664</v>
      </c>
      <c r="F50" s="59">
        <v>25319.26759646798</v>
      </c>
      <c r="G50" s="59">
        <v>586797.48713693116</v>
      </c>
      <c r="H50" s="59">
        <v>933775.61697610421</v>
      </c>
      <c r="I50" s="59">
        <v>1172643.32909307</v>
      </c>
      <c r="J50" s="59">
        <v>390257.49009550398</v>
      </c>
    </row>
    <row r="51" spans="1:10">
      <c r="A51" s="25"/>
      <c r="B51" s="25"/>
      <c r="C51" s="77" t="s">
        <v>35</v>
      </c>
      <c r="D51" s="76"/>
      <c r="E51" s="59">
        <v>360887925.40500748</v>
      </c>
      <c r="F51" s="59">
        <v>428814201.96095991</v>
      </c>
      <c r="G51" s="59">
        <v>532643991.70625693</v>
      </c>
      <c r="H51" s="59">
        <v>758581176.62516546</v>
      </c>
      <c r="I51" s="59">
        <v>828316164.57188201</v>
      </c>
      <c r="J51" s="59">
        <v>1013475465.8704433</v>
      </c>
    </row>
    <row r="52" spans="1:10">
      <c r="A52" s="25"/>
      <c r="B52" s="25"/>
      <c r="C52" s="77" t="s">
        <v>38</v>
      </c>
      <c r="D52" s="76"/>
      <c r="E52" s="59">
        <v>2305431.1988234683</v>
      </c>
      <c r="F52" s="59">
        <v>2165073.3306471109</v>
      </c>
      <c r="G52" s="59">
        <v>2164998.4</v>
      </c>
      <c r="H52" s="59">
        <v>2326633.2146040266</v>
      </c>
      <c r="I52" s="59">
        <v>2224716.7046410544</v>
      </c>
      <c r="J52" s="59">
        <v>2265780.5215181471</v>
      </c>
    </row>
    <row r="53" spans="1:10">
      <c r="A53" s="25"/>
      <c r="B53" s="25"/>
      <c r="C53" s="77" t="s">
        <v>42</v>
      </c>
      <c r="D53" s="76"/>
      <c r="E53" s="59">
        <v>24594240.404440433</v>
      </c>
      <c r="F53" s="59">
        <v>26466326.686515026</v>
      </c>
      <c r="G53" s="59">
        <v>26771337.190000001</v>
      </c>
      <c r="H53" s="59">
        <v>36127976.408006437</v>
      </c>
      <c r="I53" s="59">
        <v>10429762.550536804</v>
      </c>
      <c r="J53" s="59">
        <v>46575781.4382696</v>
      </c>
    </row>
    <row r="54" spans="1:10">
      <c r="A54" s="25"/>
      <c r="B54" s="25"/>
      <c r="C54" s="77" t="s">
        <v>45</v>
      </c>
      <c r="D54" s="76"/>
      <c r="E54" s="59">
        <v>1196040227.7269578</v>
      </c>
      <c r="F54" s="59">
        <v>1125713097.8340783</v>
      </c>
      <c r="G54" s="59">
        <v>1158743139.4323001</v>
      </c>
      <c r="H54" s="59">
        <v>1319910099.4244299</v>
      </c>
      <c r="I54" s="59">
        <v>1304578649.9479241</v>
      </c>
      <c r="J54" s="59">
        <v>1569374870.1037548</v>
      </c>
    </row>
    <row r="55" spans="1:10">
      <c r="A55" s="25"/>
      <c r="B55" s="25"/>
      <c r="C55" s="77" t="s">
        <v>51</v>
      </c>
      <c r="D55" s="76"/>
      <c r="E55" s="59">
        <v>264576.15000000002</v>
      </c>
      <c r="F55" s="59">
        <v>32763.15</v>
      </c>
      <c r="G55" s="59">
        <v>74797.5</v>
      </c>
      <c r="H55" s="59">
        <v>851.15624541105717</v>
      </c>
      <c r="I55" s="59">
        <v>1820.5716096119111</v>
      </c>
      <c r="J55" s="59">
        <v>173.22872673905366</v>
      </c>
    </row>
    <row r="56" spans="1:10">
      <c r="A56" s="25"/>
      <c r="B56" s="29" t="s">
        <v>10</v>
      </c>
      <c r="C56" s="77"/>
      <c r="D56" s="76"/>
      <c r="E56" s="56">
        <f>E57+E58+E59</f>
        <v>1657810181.7606077</v>
      </c>
      <c r="F56" s="56">
        <f t="shared" ref="F56:J56" si="12">F57+F58+F59</f>
        <v>1859655498.9454129</v>
      </c>
      <c r="G56" s="56">
        <f t="shared" si="12"/>
        <v>1695095556.9204981</v>
      </c>
      <c r="H56" s="56">
        <f t="shared" si="12"/>
        <v>2011422522.3618698</v>
      </c>
      <c r="I56" s="56">
        <f t="shared" si="12"/>
        <v>2073793440.6800044</v>
      </c>
      <c r="J56" s="56">
        <f t="shared" si="12"/>
        <v>2006182584.7004528</v>
      </c>
    </row>
    <row r="57" spans="1:10">
      <c r="A57" s="25"/>
      <c r="B57" s="25"/>
      <c r="C57" s="77" t="s">
        <v>31</v>
      </c>
      <c r="D57" s="76"/>
      <c r="E57" s="59">
        <v>-417567.60630502977</v>
      </c>
      <c r="F57" s="59">
        <v>-417567.60630502977</v>
      </c>
      <c r="G57" s="59">
        <v>-417567.60630502977</v>
      </c>
      <c r="H57" s="59">
        <v>-417567.60630502977</v>
      </c>
      <c r="I57" s="59">
        <v>-417567.60630502977</v>
      </c>
      <c r="J57" s="59">
        <v>-417567.60630502977</v>
      </c>
    </row>
    <row r="58" spans="1:10">
      <c r="A58" s="25"/>
      <c r="B58" s="25"/>
      <c r="C58" s="77" t="s">
        <v>35</v>
      </c>
      <c r="D58" s="76"/>
      <c r="E58" s="59">
        <v>-9390.486581120731</v>
      </c>
      <c r="F58" s="59">
        <v>6299.5544387351165</v>
      </c>
      <c r="G58" s="59">
        <v>1837638.5366957306</v>
      </c>
      <c r="H58" s="59">
        <v>267181.60688905034</v>
      </c>
      <c r="I58" s="59">
        <v>-1080596.6214541649</v>
      </c>
      <c r="J58" s="59">
        <v>-832696.66767557163</v>
      </c>
    </row>
    <row r="59" spans="1:10">
      <c r="A59" s="25"/>
      <c r="B59" s="25"/>
      <c r="C59" s="77" t="s">
        <v>45</v>
      </c>
      <c r="D59" s="76"/>
      <c r="E59" s="59">
        <v>1658237139.8534939</v>
      </c>
      <c r="F59" s="59">
        <v>1860066766.9972792</v>
      </c>
      <c r="G59" s="59">
        <v>1693675485.9901075</v>
      </c>
      <c r="H59" s="59">
        <v>2011572908.3612857</v>
      </c>
      <c r="I59" s="59">
        <v>2075291604.9077635</v>
      </c>
      <c r="J59" s="59">
        <v>2007432848.9744334</v>
      </c>
    </row>
    <row r="60" spans="1:10">
      <c r="A60" s="25"/>
      <c r="B60" s="29" t="s">
        <v>8</v>
      </c>
      <c r="C60" s="77"/>
      <c r="D60" s="76"/>
      <c r="E60" s="155">
        <f>E61+E62+E63+E64+E65</f>
        <v>6411240024.2815342</v>
      </c>
      <c r="F60" s="155">
        <f t="shared" ref="F60:J60" si="13">F61+F62+F63+F64+F65</f>
        <v>6657890610.0127277</v>
      </c>
      <c r="G60" s="155">
        <f t="shared" si="13"/>
        <v>7980583058.4840908</v>
      </c>
      <c r="H60" s="155">
        <f t="shared" si="13"/>
        <v>7666520579.7218513</v>
      </c>
      <c r="I60" s="155">
        <f t="shared" si="13"/>
        <v>8165350755.2858696</v>
      </c>
      <c r="J60" s="155">
        <f t="shared" si="13"/>
        <v>8620104276.651392</v>
      </c>
    </row>
    <row r="61" spans="1:10">
      <c r="A61" s="25"/>
      <c r="B61" s="25"/>
      <c r="C61" s="77" t="s">
        <v>31</v>
      </c>
      <c r="D61" s="76"/>
      <c r="E61" s="59">
        <v>3159475139.5893388</v>
      </c>
      <c r="F61" s="59">
        <v>3176690976.4214358</v>
      </c>
      <c r="G61" s="59">
        <v>4244969162.4649372</v>
      </c>
      <c r="H61" s="59">
        <v>3618080357.1419249</v>
      </c>
      <c r="I61" s="59">
        <v>3831326411.5581856</v>
      </c>
      <c r="J61" s="59">
        <v>3911027650.4493098</v>
      </c>
    </row>
    <row r="62" spans="1:10">
      <c r="A62" s="25"/>
      <c r="B62" s="25"/>
      <c r="C62" s="77" t="s">
        <v>35</v>
      </c>
      <c r="D62" s="76"/>
      <c r="E62" s="156">
        <v>260351474.51552922</v>
      </c>
      <c r="F62" s="156">
        <v>277145894.09614891</v>
      </c>
      <c r="G62" s="156">
        <v>310919669.04129267</v>
      </c>
      <c r="H62" s="156">
        <v>343174840.6777423</v>
      </c>
      <c r="I62" s="156">
        <v>399040426.8292855</v>
      </c>
      <c r="J62" s="156">
        <v>610485405.75121069</v>
      </c>
    </row>
    <row r="63" spans="1:10">
      <c r="A63" s="25"/>
      <c r="B63" s="25"/>
      <c r="C63" s="77" t="s">
        <v>38</v>
      </c>
      <c r="D63" s="76"/>
      <c r="E63" s="59">
        <v>30357199.512798302</v>
      </c>
      <c r="F63" s="59">
        <v>28509010.848744832</v>
      </c>
      <c r="G63" s="59">
        <v>28508024.185336649</v>
      </c>
      <c r="H63" s="59">
        <v>30636381.048752341</v>
      </c>
      <c r="I63" s="59">
        <v>29294376.508975301</v>
      </c>
      <c r="J63" s="59">
        <v>29835091.751617007</v>
      </c>
    </row>
    <row r="64" spans="1:10">
      <c r="A64" s="25"/>
      <c r="B64" s="25"/>
      <c r="C64" s="77" t="s">
        <v>42</v>
      </c>
      <c r="D64" s="76"/>
      <c r="E64" s="64">
        <v>2459741.8430487872</v>
      </c>
      <c r="F64" s="64">
        <v>2646974.4932621494</v>
      </c>
      <c r="G64" s="64">
        <v>2677479.4692845666</v>
      </c>
      <c r="H64" s="64">
        <v>3613264.0944919162</v>
      </c>
      <c r="I64" s="64">
        <v>1043110.56792304</v>
      </c>
      <c r="J64" s="64">
        <v>4658178.7720482126</v>
      </c>
    </row>
    <row r="65" spans="1:10">
      <c r="A65" s="25"/>
      <c r="B65" s="25"/>
      <c r="C65" s="77" t="s">
        <v>45</v>
      </c>
      <c r="D65" s="76"/>
      <c r="E65" s="64">
        <v>2958596468.8208199</v>
      </c>
      <c r="F65" s="64">
        <v>3172897754.1531358</v>
      </c>
      <c r="G65" s="64">
        <v>3393508723.3232393</v>
      </c>
      <c r="H65" s="59">
        <v>3671015736.7589393</v>
      </c>
      <c r="I65" s="64">
        <v>3904646429.8214998</v>
      </c>
      <c r="J65" s="64">
        <v>4064097949.927206</v>
      </c>
    </row>
    <row r="66" spans="1:10">
      <c r="A66" s="25"/>
      <c r="B66" s="73" t="s">
        <v>130</v>
      </c>
      <c r="D66" s="76"/>
      <c r="E66" s="157">
        <f>E67+E68</f>
        <v>20942926.001885772</v>
      </c>
      <c r="F66" s="157">
        <f t="shared" ref="F66:J66" si="14">F67+F68</f>
        <v>22199402.61925862</v>
      </c>
      <c r="G66" s="157">
        <f t="shared" si="14"/>
        <v>24261912.518532299</v>
      </c>
      <c r="H66" s="157">
        <f t="shared" si="14"/>
        <v>26340060.711079087</v>
      </c>
      <c r="I66" s="157">
        <f t="shared" si="14"/>
        <v>28923608.765888177</v>
      </c>
      <c r="J66" s="157">
        <f t="shared" si="14"/>
        <v>31636132.549433522</v>
      </c>
    </row>
    <row r="67" spans="1:10">
      <c r="A67" s="25"/>
      <c r="B67" s="25"/>
      <c r="C67" s="77" t="s">
        <v>47</v>
      </c>
      <c r="D67" s="225"/>
      <c r="E67" s="64">
        <v>20713640.196657501</v>
      </c>
      <c r="F67" s="64">
        <v>21976716.876047</v>
      </c>
      <c r="G67" s="64">
        <v>24040282.518532299</v>
      </c>
      <c r="H67" s="59">
        <v>26109651.746065199</v>
      </c>
      <c r="I67" s="64">
        <v>28706035.962003499</v>
      </c>
      <c r="J67" s="64">
        <v>31415059.430091001</v>
      </c>
    </row>
    <row r="68" spans="1:10">
      <c r="A68" s="208"/>
      <c r="B68" s="208"/>
      <c r="C68" s="79" t="s">
        <v>70</v>
      </c>
      <c r="D68" s="226"/>
      <c r="E68" s="153">
        <v>229285.8052282721</v>
      </c>
      <c r="F68" s="153">
        <v>222685.7432116183</v>
      </c>
      <c r="G68" s="153">
        <v>221630</v>
      </c>
      <c r="H68" s="227">
        <v>230408.9650138891</v>
      </c>
      <c r="I68" s="153">
        <v>217572.80388467913</v>
      </c>
      <c r="J68" s="153">
        <v>221073.11934252043</v>
      </c>
    </row>
    <row r="69" spans="1:10" ht="15">
      <c r="A69" s="25" t="s">
        <v>367</v>
      </c>
      <c r="B69" s="25"/>
      <c r="C69" s="77"/>
      <c r="D69" s="225"/>
      <c r="E69" s="64"/>
      <c r="F69" s="64"/>
      <c r="G69" s="64"/>
      <c r="H69" s="59"/>
      <c r="I69" s="64"/>
      <c r="J69" s="64"/>
    </row>
    <row r="70" spans="1:10" ht="15">
      <c r="A70" s="81" t="s">
        <v>368</v>
      </c>
      <c r="B70" s="81"/>
      <c r="C70" s="81"/>
      <c r="D70" s="76"/>
      <c r="E70" s="59"/>
      <c r="F70" s="59"/>
      <c r="G70" s="59"/>
      <c r="H70" s="59"/>
      <c r="I70" s="59"/>
      <c r="J70" s="59"/>
    </row>
    <row r="71" spans="1:10">
      <c r="A71" s="23" t="s">
        <v>16</v>
      </c>
      <c r="B71" s="23"/>
      <c r="C71" s="23"/>
    </row>
    <row r="73" spans="1:10">
      <c r="D73" s="51"/>
      <c r="E73" s="145"/>
      <c r="F73" s="145"/>
      <c r="G73" s="145"/>
      <c r="H73" s="145"/>
      <c r="I73" s="145"/>
      <c r="J73" s="145"/>
    </row>
    <row r="75" spans="1:10">
      <c r="E75" s="145"/>
      <c r="F75" s="145"/>
      <c r="G75" s="145"/>
      <c r="H75" s="145"/>
      <c r="I75" s="145"/>
      <c r="J75" s="145"/>
    </row>
  </sheetData>
  <mergeCells count="3">
    <mergeCell ref="D6:D7"/>
    <mergeCell ref="A8:D8"/>
    <mergeCell ref="A42:D42"/>
  </mergeCells>
  <conditionalFormatting sqref="D49:D66 D70 A49:A69 C49 C37:C41 A26:J28 D30:D41 C30:C32 A30:B41 E63:J70 E61:J61 E29:J56 B43:B65 B67:C69 D19:D21 D11 A12:D13 A15:D17 A23:D24 B9:C9 E7:J25">
    <cfRule type="cellIs" dxfId="2" priority="3" stopIfTrue="1" operator="lessThan">
      <formula>0</formula>
    </cfRule>
  </conditionalFormatting>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dimension ref="A1:I50"/>
  <sheetViews>
    <sheetView showGridLines="0" workbookViewId="0"/>
  </sheetViews>
  <sheetFormatPr baseColWidth="10" defaultColWidth="12" defaultRowHeight="12.75"/>
  <cols>
    <col min="1" max="2" width="2.33203125" style="51" customWidth="1"/>
    <col min="3" max="3" width="54.33203125" style="51" bestFit="1" customWidth="1"/>
    <col min="4" max="5" width="15" style="51" customWidth="1"/>
    <col min="6" max="9" width="15" style="51" bestFit="1" customWidth="1"/>
    <col min="10" max="16384" width="12" style="51"/>
  </cols>
  <sheetData>
    <row r="1" spans="1:9" s="82" customFormat="1">
      <c r="A1" s="71" t="s">
        <v>234</v>
      </c>
      <c r="B1" s="71"/>
      <c r="C1" s="72"/>
      <c r="D1" s="72"/>
      <c r="E1" s="72"/>
      <c r="F1" s="72"/>
      <c r="G1" s="72"/>
      <c r="H1" s="72"/>
      <c r="I1" s="72"/>
    </row>
    <row r="2" spans="1:9" s="82" customFormat="1">
      <c r="A2" s="71" t="s">
        <v>102</v>
      </c>
      <c r="B2" s="71"/>
      <c r="C2" s="72"/>
      <c r="D2" s="72"/>
      <c r="E2" s="72"/>
      <c r="F2" s="72"/>
      <c r="G2" s="72"/>
      <c r="H2" s="72"/>
      <c r="I2" s="72"/>
    </row>
    <row r="3" spans="1:9" s="82" customFormat="1">
      <c r="A3" s="71" t="s">
        <v>99</v>
      </c>
      <c r="B3" s="71"/>
      <c r="C3" s="72"/>
      <c r="D3" s="72"/>
      <c r="E3" s="72"/>
      <c r="F3" s="72"/>
      <c r="G3" s="72"/>
      <c r="H3" s="72"/>
      <c r="I3" s="72"/>
    </row>
    <row r="4" spans="1:9" s="82" customFormat="1">
      <c r="A4" s="71" t="s">
        <v>0</v>
      </c>
      <c r="B4" s="71"/>
      <c r="C4" s="72"/>
      <c r="D4" s="72"/>
      <c r="E4" s="72"/>
      <c r="F4" s="72"/>
      <c r="G4" s="72"/>
      <c r="H4" s="72"/>
      <c r="I4" s="72"/>
    </row>
    <row r="5" spans="1:9" s="82" customFormat="1">
      <c r="A5" s="71" t="s">
        <v>90</v>
      </c>
      <c r="B5" s="71"/>
      <c r="C5" s="72"/>
      <c r="D5" s="72"/>
      <c r="E5" s="72"/>
      <c r="F5" s="72"/>
      <c r="G5" s="72"/>
      <c r="H5" s="72"/>
      <c r="I5" s="72"/>
    </row>
    <row r="6" spans="1:9">
      <c r="A6" s="279" t="s">
        <v>2</v>
      </c>
      <c r="B6" s="276"/>
      <c r="C6" s="276"/>
      <c r="D6" s="299" t="s">
        <v>3</v>
      </c>
      <c r="E6" s="300"/>
      <c r="F6" s="300"/>
      <c r="G6" s="300"/>
      <c r="H6" s="300"/>
      <c r="I6" s="300"/>
    </row>
    <row r="7" spans="1:9">
      <c r="A7" s="277"/>
      <c r="B7" s="277"/>
      <c r="C7" s="277"/>
      <c r="D7" s="301">
        <v>2001</v>
      </c>
      <c r="E7" s="301">
        <v>2002</v>
      </c>
      <c r="F7" s="301">
        <v>2003</v>
      </c>
      <c r="G7" s="301">
        <v>2004</v>
      </c>
      <c r="H7" s="301">
        <v>2005</v>
      </c>
      <c r="I7" s="301">
        <v>2006</v>
      </c>
    </row>
    <row r="8" spans="1:9">
      <c r="A8" s="82" t="s">
        <v>4</v>
      </c>
      <c r="B8" s="55"/>
      <c r="C8" s="83"/>
      <c r="D8" s="54">
        <f>D9+D24+D25+D26+D23</f>
        <v>17888517446.551922</v>
      </c>
      <c r="E8" s="54">
        <f t="shared" ref="E8:I8" si="0">E9+E24+E25+E26+E23</f>
        <v>18651901915.086235</v>
      </c>
      <c r="F8" s="54">
        <f t="shared" si="0"/>
        <v>20473177345.471359</v>
      </c>
      <c r="G8" s="54">
        <f t="shared" si="0"/>
        <v>21183030842.415718</v>
      </c>
      <c r="H8" s="54">
        <f t="shared" si="0"/>
        <v>22123550030.270916</v>
      </c>
      <c r="I8" s="54">
        <f t="shared" si="0"/>
        <v>23536983740.8731</v>
      </c>
    </row>
    <row r="9" spans="1:9">
      <c r="B9" s="73" t="s">
        <v>5</v>
      </c>
      <c r="D9" s="56">
        <v>11682621416.456362</v>
      </c>
      <c r="E9" s="56">
        <v>12100465085.88876</v>
      </c>
      <c r="F9" s="56">
        <v>13407902592.260685</v>
      </c>
      <c r="G9" s="56">
        <v>13615452667.47735</v>
      </c>
      <c r="H9" s="56">
        <v>14148853031.297974</v>
      </c>
      <c r="I9" s="56">
        <v>14948997532.859529</v>
      </c>
    </row>
    <row r="10" spans="1:9">
      <c r="A10" s="74"/>
      <c r="B10" s="74"/>
      <c r="C10" s="63" t="s">
        <v>363</v>
      </c>
      <c r="D10" s="59">
        <v>91044348.38304317</v>
      </c>
      <c r="E10" s="59">
        <v>93389640.311727032</v>
      </c>
      <c r="F10" s="59">
        <v>117675181.22259545</v>
      </c>
      <c r="G10" s="59">
        <v>106158672.48701246</v>
      </c>
      <c r="H10" s="59">
        <v>113813170.30053058</v>
      </c>
      <c r="I10" s="59">
        <v>123375841.2261886</v>
      </c>
    </row>
    <row r="11" spans="1:9">
      <c r="A11" s="60"/>
      <c r="B11" s="60"/>
      <c r="C11" s="61" t="s">
        <v>55</v>
      </c>
      <c r="D11" s="59">
        <v>19503368.617571726</v>
      </c>
      <c r="E11" s="59">
        <v>18315976.322882105</v>
      </c>
      <c r="F11" s="59">
        <v>18315342.428436629</v>
      </c>
      <c r="G11" s="59">
        <v>19682732.343288124</v>
      </c>
      <c r="H11" s="59">
        <v>18820544.279277079</v>
      </c>
      <c r="I11" s="59">
        <v>19167933.851261321</v>
      </c>
    </row>
    <row r="12" spans="1:9">
      <c r="A12" s="60"/>
      <c r="B12" s="60"/>
      <c r="C12" s="61" t="s">
        <v>56</v>
      </c>
      <c r="D12" s="59">
        <v>3822886791.2123671</v>
      </c>
      <c r="E12" s="59">
        <v>3764159484.319571</v>
      </c>
      <c r="F12" s="59">
        <v>4314431602.3206921</v>
      </c>
      <c r="G12" s="59">
        <v>4353627955.9718399</v>
      </c>
      <c r="H12" s="59">
        <v>4422366825.1724873</v>
      </c>
      <c r="I12" s="59">
        <v>4591267911.9244471</v>
      </c>
    </row>
    <row r="13" spans="1:9">
      <c r="B13" s="73"/>
      <c r="C13" s="77" t="s">
        <v>57</v>
      </c>
      <c r="D13" s="59">
        <v>193345926.15483406</v>
      </c>
      <c r="E13" s="59">
        <v>216059724.57315433</v>
      </c>
      <c r="F13" s="59">
        <v>319430308.58621079</v>
      </c>
      <c r="G13" s="59">
        <v>245503391.02937397</v>
      </c>
      <c r="H13" s="59">
        <v>276016034.24296218</v>
      </c>
      <c r="I13" s="59">
        <v>268852156.78338885</v>
      </c>
    </row>
    <row r="14" spans="1:9">
      <c r="A14" s="75"/>
      <c r="B14" s="75"/>
      <c r="C14" s="63" t="s">
        <v>58</v>
      </c>
      <c r="D14" s="59">
        <v>1351528319.2372141</v>
      </c>
      <c r="E14" s="59">
        <v>1375321818.3573265</v>
      </c>
      <c r="F14" s="59">
        <v>1422585528.6445677</v>
      </c>
      <c r="G14" s="59">
        <v>1409289615.0970197</v>
      </c>
      <c r="H14" s="59">
        <v>1388056736.5952446</v>
      </c>
      <c r="I14" s="59">
        <v>1488190498.7571375</v>
      </c>
    </row>
    <row r="15" spans="1:9">
      <c r="A15" s="60"/>
      <c r="B15" s="60"/>
      <c r="C15" s="61" t="s">
        <v>105</v>
      </c>
      <c r="D15" s="59">
        <v>321526063.21731871</v>
      </c>
      <c r="E15" s="59">
        <v>452271285.84607273</v>
      </c>
      <c r="F15" s="59">
        <v>475119499.76017827</v>
      </c>
      <c r="G15" s="59">
        <v>525595588.59277523</v>
      </c>
      <c r="H15" s="59">
        <v>569067903.32096183</v>
      </c>
      <c r="I15" s="59">
        <v>620310417.37706411</v>
      </c>
    </row>
    <row r="16" spans="1:9">
      <c r="A16" s="60"/>
      <c r="B16" s="60"/>
      <c r="C16" s="61" t="s">
        <v>59</v>
      </c>
      <c r="D16" s="59">
        <v>1109072605.4301045</v>
      </c>
      <c r="E16" s="59">
        <v>1221256696.3975511</v>
      </c>
      <c r="F16" s="59">
        <v>1315016312.454318</v>
      </c>
      <c r="G16" s="59">
        <v>1421431042.3609996</v>
      </c>
      <c r="H16" s="59">
        <v>1495381966.2936444</v>
      </c>
      <c r="I16" s="59">
        <v>1514361247.3899975</v>
      </c>
    </row>
    <row r="17" spans="1:9">
      <c r="B17" s="73"/>
      <c r="C17" s="77" t="s">
        <v>60</v>
      </c>
      <c r="D17" s="59">
        <v>1092535010.2523458</v>
      </c>
      <c r="E17" s="59">
        <v>1174915294.4231942</v>
      </c>
      <c r="F17" s="59">
        <v>1185329141.1907742</v>
      </c>
      <c r="G17" s="59">
        <v>1300251331.3059471</v>
      </c>
      <c r="H17" s="59">
        <v>1393870942.7889657</v>
      </c>
      <c r="I17" s="59">
        <v>1494090247.3237286</v>
      </c>
    </row>
    <row r="18" spans="1:9">
      <c r="A18" s="65"/>
      <c r="B18" s="65"/>
      <c r="C18" s="63" t="s">
        <v>61</v>
      </c>
      <c r="D18" s="64">
        <v>2443205456.5808158</v>
      </c>
      <c r="E18" s="64">
        <v>2487569142.7092113</v>
      </c>
      <c r="F18" s="64">
        <v>2539443577.0848351</v>
      </c>
      <c r="G18" s="64">
        <v>2776705340.2606587</v>
      </c>
      <c r="H18" s="64">
        <v>2902029234.3132892</v>
      </c>
      <c r="I18" s="64">
        <v>3016778680.4313598</v>
      </c>
    </row>
    <row r="19" spans="1:9">
      <c r="A19" s="65"/>
      <c r="B19" s="65"/>
      <c r="C19" s="63" t="s">
        <v>62</v>
      </c>
      <c r="D19" s="64">
        <v>11026571.639220439</v>
      </c>
      <c r="E19" s="64">
        <v>50384105.875790738</v>
      </c>
      <c r="F19" s="64">
        <v>57235202.571322873</v>
      </c>
      <c r="G19" s="64">
        <v>310167.56530000002</v>
      </c>
      <c r="H19" s="64">
        <v>103055.8273</v>
      </c>
      <c r="I19" s="64">
        <v>0</v>
      </c>
    </row>
    <row r="20" spans="1:9">
      <c r="B20" s="73"/>
      <c r="C20" s="77" t="s">
        <v>63</v>
      </c>
      <c r="D20" s="59">
        <v>35103362.446639888</v>
      </c>
      <c r="E20" s="59">
        <v>25966918.957144767</v>
      </c>
      <c r="F20" s="59">
        <v>36688115.89304395</v>
      </c>
      <c r="G20" s="59">
        <v>30380551.189392362</v>
      </c>
      <c r="H20" s="59">
        <v>32629367.802377418</v>
      </c>
      <c r="I20" s="59">
        <v>33458063.893198296</v>
      </c>
    </row>
    <row r="21" spans="1:9">
      <c r="A21" s="65"/>
      <c r="B21" s="65"/>
      <c r="C21" s="63" t="s">
        <v>64</v>
      </c>
      <c r="D21" s="64">
        <v>1109081416.7283781</v>
      </c>
      <c r="E21" s="64">
        <v>1125481698.88624</v>
      </c>
      <c r="F21" s="64">
        <v>1537743891.6400886</v>
      </c>
      <c r="G21" s="64">
        <v>1323117148.5957491</v>
      </c>
      <c r="H21" s="64">
        <v>1445566018.5523717</v>
      </c>
      <c r="I21" s="64">
        <v>1659628484.0398109</v>
      </c>
    </row>
    <row r="22" spans="1:9">
      <c r="A22" s="65"/>
      <c r="B22" s="65"/>
      <c r="C22" s="63" t="s">
        <v>65</v>
      </c>
      <c r="D22" s="64">
        <v>82762176.556506246</v>
      </c>
      <c r="E22" s="64">
        <v>95373298.908893496</v>
      </c>
      <c r="F22" s="64">
        <v>68888888.463619113</v>
      </c>
      <c r="G22" s="64">
        <v>103399130.67799501</v>
      </c>
      <c r="H22" s="64">
        <v>91131231.80856353</v>
      </c>
      <c r="I22" s="64">
        <v>119516049.86194888</v>
      </c>
    </row>
    <row r="23" spans="1:9">
      <c r="A23" s="65"/>
      <c r="B23" s="65"/>
      <c r="C23" s="63" t="s">
        <v>47</v>
      </c>
      <c r="D23" s="64">
        <v>20713640.196657501</v>
      </c>
      <c r="E23" s="64">
        <v>21976716.876047</v>
      </c>
      <c r="F23" s="64">
        <v>24040282.518532299</v>
      </c>
      <c r="G23" s="64">
        <v>26109651.746065199</v>
      </c>
      <c r="H23" s="64">
        <v>28706035.962003499</v>
      </c>
      <c r="I23" s="64">
        <v>31415059.430091001</v>
      </c>
    </row>
    <row r="24" spans="1:9">
      <c r="B24" s="73" t="s">
        <v>52</v>
      </c>
      <c r="D24" s="56">
        <v>3296754210.9063001</v>
      </c>
      <c r="E24" s="56">
        <v>3516935822.902298</v>
      </c>
      <c r="F24" s="56">
        <v>3585411130.8362608</v>
      </c>
      <c r="G24" s="56">
        <v>4082029349.3876028</v>
      </c>
      <c r="H24" s="56">
        <v>4234145030.6650643</v>
      </c>
      <c r="I24" s="56">
        <v>4628423711.556941</v>
      </c>
    </row>
    <row r="25" spans="1:9">
      <c r="A25" s="65"/>
      <c r="B25" s="73" t="s">
        <v>53</v>
      </c>
      <c r="C25" s="101"/>
      <c r="D25" s="157">
        <v>314549353.98334861</v>
      </c>
      <c r="E25" s="157">
        <v>385948101.17090577</v>
      </c>
      <c r="F25" s="157">
        <v>398892306.73862273</v>
      </c>
      <c r="G25" s="157">
        <v>441677329.05399799</v>
      </c>
      <c r="H25" s="157">
        <v>462534077.21850592</v>
      </c>
      <c r="I25" s="157">
        <v>468288490.46050924</v>
      </c>
    </row>
    <row r="26" spans="1:9">
      <c r="A26" s="65"/>
      <c r="B26" s="73" t="s">
        <v>66</v>
      </c>
      <c r="C26" s="101"/>
      <c r="D26" s="157">
        <v>2573878825.0092525</v>
      </c>
      <c r="E26" s="157">
        <v>2626576188.2482257</v>
      </c>
      <c r="F26" s="157">
        <v>3056931033.1172547</v>
      </c>
      <c r="G26" s="157">
        <v>3017761844.750701</v>
      </c>
      <c r="H26" s="157">
        <v>3249311855.1273704</v>
      </c>
      <c r="I26" s="157">
        <v>3459858946.5660272</v>
      </c>
    </row>
    <row r="27" spans="1:9">
      <c r="B27" s="73"/>
      <c r="C27" s="77"/>
      <c r="D27" s="56"/>
      <c r="E27" s="56"/>
      <c r="F27" s="56"/>
      <c r="G27" s="56"/>
      <c r="H27" s="56"/>
      <c r="I27" s="56"/>
    </row>
    <row r="28" spans="1:9">
      <c r="A28" s="75" t="s">
        <v>6</v>
      </c>
      <c r="B28" s="75"/>
      <c r="D28" s="56">
        <f>D29+D43+D44+D45+D46</f>
        <v>17888517446.304539</v>
      </c>
      <c r="E28" s="56">
        <f t="shared" ref="E28:I28" si="1">E29+E43+E44+E45+E46</f>
        <v>18651901914.739269</v>
      </c>
      <c r="F28" s="56">
        <f t="shared" si="1"/>
        <v>20473177345.728237</v>
      </c>
      <c r="G28" s="56">
        <f t="shared" si="1"/>
        <v>21183030842.936146</v>
      </c>
      <c r="H28" s="56">
        <f t="shared" si="1"/>
        <v>22123550027.834793</v>
      </c>
      <c r="I28" s="56">
        <f t="shared" si="1"/>
        <v>23536983739.723331</v>
      </c>
    </row>
    <row r="29" spans="1:9">
      <c r="A29" s="75"/>
      <c r="B29" s="75" t="s">
        <v>7</v>
      </c>
      <c r="D29" s="56">
        <v>8213409602.1701651</v>
      </c>
      <c r="E29" s="56">
        <v>8528972384.0820742</v>
      </c>
      <c r="F29" s="56">
        <v>9052326553.5894222</v>
      </c>
      <c r="G29" s="56">
        <v>9360868018.8521652</v>
      </c>
      <c r="H29" s="56">
        <v>9708760287.3989563</v>
      </c>
      <c r="I29" s="56">
        <v>10246978590.997971</v>
      </c>
    </row>
    <row r="30" spans="1:9" s="83" customFormat="1">
      <c r="A30" s="65"/>
      <c r="B30" s="65"/>
      <c r="C30" s="65" t="s">
        <v>363</v>
      </c>
      <c r="D30" s="59">
        <v>547565240.78948987</v>
      </c>
      <c r="E30" s="59">
        <v>543014181.81944084</v>
      </c>
      <c r="F30" s="59">
        <v>564670321.89132226</v>
      </c>
      <c r="G30" s="59">
        <v>590234196.89442885</v>
      </c>
      <c r="H30" s="59">
        <v>601664565.68917632</v>
      </c>
      <c r="I30" s="59">
        <v>595785873.75562179</v>
      </c>
    </row>
    <row r="31" spans="1:9" s="83" customFormat="1">
      <c r="A31" s="65"/>
      <c r="B31" s="65"/>
      <c r="C31" s="65" t="s">
        <v>56</v>
      </c>
      <c r="D31" s="64">
        <v>87107.805332999997</v>
      </c>
      <c r="E31" s="64">
        <v>95061.960334561125</v>
      </c>
      <c r="F31" s="64">
        <v>104328.97715281339</v>
      </c>
      <c r="G31" s="64">
        <v>125798.46501554016</v>
      </c>
      <c r="H31" s="64">
        <v>137016.08613715897</v>
      </c>
      <c r="I31" s="64">
        <v>143614.35470654746</v>
      </c>
    </row>
    <row r="32" spans="1:9" s="83" customFormat="1">
      <c r="A32" s="65"/>
      <c r="B32" s="65"/>
      <c r="C32" s="65" t="s">
        <v>57</v>
      </c>
      <c r="D32" s="59">
        <v>1247350108.3181164</v>
      </c>
      <c r="E32" s="59">
        <v>1364101350.8538356</v>
      </c>
      <c r="F32" s="59">
        <v>1702394442.7232747</v>
      </c>
      <c r="G32" s="59">
        <v>1638161381.8223009</v>
      </c>
      <c r="H32" s="59">
        <v>1671779578.4912825</v>
      </c>
      <c r="I32" s="59">
        <v>1818644427.705013</v>
      </c>
    </row>
    <row r="33" spans="1:9" s="83" customFormat="1">
      <c r="A33" s="65"/>
      <c r="B33" s="65"/>
      <c r="C33" s="65" t="s">
        <v>58</v>
      </c>
      <c r="D33" s="59">
        <v>1681551492.0398057</v>
      </c>
      <c r="E33" s="59">
        <v>1564645193.3915133</v>
      </c>
      <c r="F33" s="59">
        <v>1557733400.0653248</v>
      </c>
      <c r="G33" s="59">
        <v>1669899848.3163102</v>
      </c>
      <c r="H33" s="59">
        <v>1584751558.7545111</v>
      </c>
      <c r="I33" s="59">
        <v>1604804346.8344042</v>
      </c>
    </row>
    <row r="34" spans="1:9" s="83" customFormat="1">
      <c r="A34" s="65"/>
      <c r="B34" s="65"/>
      <c r="C34" s="65" t="s">
        <v>105</v>
      </c>
      <c r="D34" s="59">
        <v>134060730.7440068</v>
      </c>
      <c r="E34" s="59">
        <v>174123405.6086607</v>
      </c>
      <c r="F34" s="59">
        <v>176244956.89234686</v>
      </c>
      <c r="G34" s="59">
        <v>188174163.59794936</v>
      </c>
      <c r="H34" s="59">
        <v>190239102.49792978</v>
      </c>
      <c r="I34" s="59">
        <v>265442432.50062943</v>
      </c>
    </row>
    <row r="35" spans="1:9" s="83" customFormat="1">
      <c r="A35" s="65"/>
      <c r="B35" s="65"/>
      <c r="C35" s="65" t="s">
        <v>59</v>
      </c>
      <c r="D35" s="59">
        <v>488126970.18706411</v>
      </c>
      <c r="E35" s="59">
        <v>525277039.15095431</v>
      </c>
      <c r="F35" s="59">
        <v>538692406.20642841</v>
      </c>
      <c r="G35" s="59">
        <v>602115629.21387243</v>
      </c>
      <c r="H35" s="59">
        <v>683714727.22615945</v>
      </c>
      <c r="I35" s="59">
        <v>679927597.92700744</v>
      </c>
    </row>
    <row r="36" spans="1:9" s="83" customFormat="1">
      <c r="A36" s="65"/>
      <c r="B36" s="65"/>
      <c r="C36" s="65" t="s">
        <v>60</v>
      </c>
      <c r="D36" s="59">
        <v>362102142.06763363</v>
      </c>
      <c r="E36" s="59">
        <v>372859627.59731168</v>
      </c>
      <c r="F36" s="59">
        <v>368651828.62179142</v>
      </c>
      <c r="G36" s="59">
        <v>424102960.52715033</v>
      </c>
      <c r="H36" s="59">
        <v>442304919.62411213</v>
      </c>
      <c r="I36" s="59">
        <v>475906690.3077144</v>
      </c>
    </row>
    <row r="37" spans="1:9" s="83" customFormat="1">
      <c r="A37" s="65"/>
      <c r="B37" s="65"/>
      <c r="C37" s="65" t="s">
        <v>61</v>
      </c>
      <c r="D37" s="59">
        <v>1142159215.9146533</v>
      </c>
      <c r="E37" s="59">
        <v>1095751821.2504795</v>
      </c>
      <c r="F37" s="59">
        <v>1077697696.264509</v>
      </c>
      <c r="G37" s="59">
        <v>1092708966.0191553</v>
      </c>
      <c r="H37" s="59">
        <v>1123929250.5782137</v>
      </c>
      <c r="I37" s="59">
        <v>1149488202.8874745</v>
      </c>
    </row>
    <row r="38" spans="1:9" s="83" customFormat="1">
      <c r="A38" s="65"/>
      <c r="B38" s="65"/>
      <c r="C38" s="65" t="s">
        <v>62</v>
      </c>
      <c r="D38" s="59">
        <v>248945476.20431581</v>
      </c>
      <c r="E38" s="59">
        <v>273715610.603266</v>
      </c>
      <c r="F38" s="59">
        <v>304206903.45092273</v>
      </c>
      <c r="G38" s="59">
        <v>381183891.82006627</v>
      </c>
      <c r="H38" s="59">
        <v>405751410.28328592</v>
      </c>
      <c r="I38" s="59">
        <v>475269063.1093204</v>
      </c>
    </row>
    <row r="39" spans="1:9" s="83" customFormat="1">
      <c r="A39" s="65"/>
      <c r="B39" s="65"/>
      <c r="C39" s="65" t="s">
        <v>67</v>
      </c>
      <c r="D39" s="59">
        <v>519277.01623527764</v>
      </c>
      <c r="E39" s="59">
        <v>459031.27843489329</v>
      </c>
      <c r="F39" s="59">
        <v>478642.48061672901</v>
      </c>
      <c r="G39" s="59">
        <v>511925.99923221109</v>
      </c>
      <c r="H39" s="59">
        <v>329360.16514198901</v>
      </c>
      <c r="I39" s="59">
        <v>301172.87858733448</v>
      </c>
    </row>
    <row r="40" spans="1:9" s="83" customFormat="1">
      <c r="A40" s="65"/>
      <c r="B40" s="65"/>
      <c r="C40" s="65" t="s">
        <v>63</v>
      </c>
      <c r="D40" s="59">
        <v>1673642058.9081187</v>
      </c>
      <c r="E40" s="59">
        <v>1891303447.7758076</v>
      </c>
      <c r="F40" s="59">
        <v>2005298401.8211405</v>
      </c>
      <c r="G40" s="59">
        <v>2054754761.3892424</v>
      </c>
      <c r="H40" s="59">
        <v>2205760228.3938799</v>
      </c>
      <c r="I40" s="59">
        <v>2376512803.8507085</v>
      </c>
    </row>
    <row r="41" spans="1:9" s="83" customFormat="1">
      <c r="A41" s="65"/>
      <c r="B41" s="65"/>
      <c r="C41" s="65" t="s">
        <v>64</v>
      </c>
      <c r="D41" s="59">
        <v>234628314.05765468</v>
      </c>
      <c r="E41" s="59">
        <v>238028439.47743469</v>
      </c>
      <c r="F41" s="59">
        <v>265739581.19802308</v>
      </c>
      <c r="G41" s="59">
        <v>251907111.53024757</v>
      </c>
      <c r="H41" s="59">
        <v>273955554.10062045</v>
      </c>
      <c r="I41" s="59">
        <v>277381552.6727528</v>
      </c>
    </row>
    <row r="42" spans="1:9" s="83" customFormat="1">
      <c r="A42" s="65"/>
      <c r="B42" s="65"/>
      <c r="C42" s="65" t="s">
        <v>65</v>
      </c>
      <c r="D42" s="59">
        <v>452671468.11773878</v>
      </c>
      <c r="E42" s="59">
        <v>485598173.31459957</v>
      </c>
      <c r="F42" s="59">
        <v>490413642.99656951</v>
      </c>
      <c r="G42" s="59">
        <v>466987383.25719512</v>
      </c>
      <c r="H42" s="59">
        <v>524443015.50850707</v>
      </c>
      <c r="I42" s="59">
        <v>527370812.21402907</v>
      </c>
    </row>
    <row r="43" spans="1:9">
      <c r="A43" s="75"/>
      <c r="B43" s="75" t="s">
        <v>8</v>
      </c>
      <c r="D43" s="54">
        <v>6411240023.9815331</v>
      </c>
      <c r="E43" s="54">
        <v>6657890610.0127287</v>
      </c>
      <c r="F43" s="54">
        <v>7980583058.4840918</v>
      </c>
      <c r="G43" s="54">
        <v>7666520579.7218504</v>
      </c>
      <c r="H43" s="54">
        <v>8165350754.0858707</v>
      </c>
      <c r="I43" s="54">
        <v>8620104276.4513893</v>
      </c>
    </row>
    <row r="44" spans="1:9">
      <c r="A44" s="75"/>
      <c r="B44" s="75" t="s">
        <v>68</v>
      </c>
      <c r="D44" s="54">
        <v>1585114712.3903472</v>
      </c>
      <c r="E44" s="54">
        <v>1583184019.0797968</v>
      </c>
      <c r="F44" s="54">
        <v>1720910264.2156937</v>
      </c>
      <c r="G44" s="54">
        <v>2117879661.2891817</v>
      </c>
      <c r="H44" s="54">
        <v>2146721936.9040766</v>
      </c>
      <c r="I44" s="54">
        <v>2632082155.0240812</v>
      </c>
    </row>
    <row r="45" spans="1:9">
      <c r="A45" s="75"/>
      <c r="B45" s="75" t="s">
        <v>69</v>
      </c>
      <c r="C45" s="101"/>
      <c r="D45" s="54">
        <v>1657810181.7606077</v>
      </c>
      <c r="E45" s="54">
        <v>1859655498.9454126</v>
      </c>
      <c r="F45" s="54">
        <v>1695095556.9204984</v>
      </c>
      <c r="G45" s="54">
        <v>2011422522.3618698</v>
      </c>
      <c r="H45" s="54">
        <v>2073793440.6800039</v>
      </c>
      <c r="I45" s="54">
        <v>2006182584.7004528</v>
      </c>
    </row>
    <row r="46" spans="1:9">
      <c r="A46" s="228"/>
      <c r="B46" s="228" t="s">
        <v>70</v>
      </c>
      <c r="C46" s="134"/>
      <c r="D46" s="229">
        <f>229285.805228272+D23</f>
        <v>20942926.001885772</v>
      </c>
      <c r="E46" s="229">
        <f>222685.743211618+E23</f>
        <v>22199402.61925862</v>
      </c>
      <c r="F46" s="229">
        <f>221630+F23</f>
        <v>24261912.518532299</v>
      </c>
      <c r="G46" s="229">
        <f>230408.965013889+G23</f>
        <v>26340060.711079087</v>
      </c>
      <c r="H46" s="229">
        <f>217572.803884679+H23</f>
        <v>28923608.765888177</v>
      </c>
      <c r="I46" s="229">
        <f>221073.11934252+I23</f>
        <v>31636132.549433522</v>
      </c>
    </row>
    <row r="47" spans="1:9">
      <c r="A47" s="143" t="s">
        <v>16</v>
      </c>
      <c r="B47" s="23"/>
    </row>
    <row r="48" spans="1:9">
      <c r="A48" s="51" t="s">
        <v>364</v>
      </c>
    </row>
    <row r="49" spans="4:9">
      <c r="D49" s="107"/>
      <c r="E49" s="107"/>
      <c r="F49" s="107"/>
      <c r="G49" s="107"/>
      <c r="H49" s="107"/>
      <c r="I49" s="107"/>
    </row>
    <row r="50" spans="4:9">
      <c r="D50" s="107"/>
    </row>
  </sheetData>
  <mergeCells count="1">
    <mergeCell ref="A6:C7"/>
  </mergeCells>
  <conditionalFormatting sqref="A21:C23 A14:C16 A25:B26 C18:C19 C10 B8 A11:C12 D7:I46">
    <cfRule type="cellIs" dxfId="1" priority="2" stopIfTrue="1" operator="lessThan">
      <formula>0</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1:B14"/>
  <sheetViews>
    <sheetView workbookViewId="0"/>
  </sheetViews>
  <sheetFormatPr baseColWidth="10" defaultRowHeight="12.75"/>
  <cols>
    <col min="2" max="2" width="184.5" customWidth="1"/>
  </cols>
  <sheetData>
    <row r="1" spans="1:2">
      <c r="A1" t="s">
        <v>326</v>
      </c>
    </row>
    <row r="2" spans="1:2" ht="51">
      <c r="A2" s="255" t="s">
        <v>307</v>
      </c>
      <c r="B2" s="256" t="s">
        <v>308</v>
      </c>
    </row>
    <row r="3" spans="1:2" ht="51">
      <c r="A3" s="255" t="s">
        <v>118</v>
      </c>
      <c r="B3" s="256" t="s">
        <v>309</v>
      </c>
    </row>
    <row r="4" spans="1:2" ht="51">
      <c r="A4" s="255" t="s">
        <v>119</v>
      </c>
      <c r="B4" s="256" t="s">
        <v>310</v>
      </c>
    </row>
    <row r="5" spans="1:2" ht="63.75">
      <c r="A5" s="255" t="s">
        <v>120</v>
      </c>
      <c r="B5" s="256" t="s">
        <v>311</v>
      </c>
    </row>
    <row r="6" spans="1:2" ht="51">
      <c r="A6" s="255" t="s">
        <v>312</v>
      </c>
      <c r="B6" s="256" t="s">
        <v>313</v>
      </c>
    </row>
    <row r="7" spans="1:2" ht="51">
      <c r="A7" s="255" t="s">
        <v>314</v>
      </c>
      <c r="B7" s="256" t="s">
        <v>315</v>
      </c>
    </row>
    <row r="8" spans="1:2" ht="51">
      <c r="A8" s="255" t="s">
        <v>316</v>
      </c>
      <c r="B8" s="256" t="s">
        <v>317</v>
      </c>
    </row>
    <row r="9" spans="1:2" ht="75.75">
      <c r="A9" s="255" t="s">
        <v>177</v>
      </c>
      <c r="B9" s="256" t="s">
        <v>318</v>
      </c>
    </row>
    <row r="10" spans="1:2" ht="25.5">
      <c r="A10" s="255" t="s">
        <v>178</v>
      </c>
      <c r="B10" s="256" t="s">
        <v>319</v>
      </c>
    </row>
    <row r="11" spans="1:2" ht="38.25">
      <c r="A11" s="255" t="s">
        <v>232</v>
      </c>
      <c r="B11" s="256" t="s">
        <v>320</v>
      </c>
    </row>
    <row r="12" spans="1:2" ht="63.75">
      <c r="A12" s="255" t="s">
        <v>321</v>
      </c>
      <c r="B12" s="256" t="s">
        <v>322</v>
      </c>
    </row>
    <row r="13" spans="1:2" ht="51">
      <c r="A13" s="255" t="s">
        <v>323</v>
      </c>
      <c r="B13" s="256" t="s">
        <v>324</v>
      </c>
    </row>
    <row r="14" spans="1:2" ht="51">
      <c r="A14" s="255" t="s">
        <v>300</v>
      </c>
      <c r="B14" s="256" t="s">
        <v>325</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L91"/>
  <sheetViews>
    <sheetView showGridLines="0" workbookViewId="0"/>
  </sheetViews>
  <sheetFormatPr baseColWidth="10" defaultRowHeight="12.75"/>
  <cols>
    <col min="1" max="1" width="41.33203125" style="232" bestFit="1" customWidth="1"/>
    <col min="2" max="2" width="15" style="232" bestFit="1" customWidth="1"/>
    <col min="3" max="3" width="14.33203125" style="232" bestFit="1" customWidth="1"/>
    <col min="4" max="4" width="15.6640625" style="232" bestFit="1" customWidth="1"/>
    <col min="5" max="5" width="15.83203125" style="232" bestFit="1" customWidth="1"/>
    <col min="6" max="6" width="14" style="232" bestFit="1" customWidth="1"/>
    <col min="7" max="7" width="15" style="232" bestFit="1" customWidth="1"/>
    <col min="8" max="8" width="16.33203125" style="232" bestFit="1" customWidth="1"/>
    <col min="9" max="9" width="14" style="232" bestFit="1" customWidth="1"/>
    <col min="10" max="10" width="12.5" style="232" bestFit="1" customWidth="1"/>
    <col min="11" max="11" width="15" style="232" bestFit="1" customWidth="1"/>
    <col min="12" max="16384" width="12" style="232"/>
  </cols>
  <sheetData>
    <row r="1" spans="1:12">
      <c r="A1" s="230" t="s">
        <v>277</v>
      </c>
      <c r="B1" s="231"/>
      <c r="C1" s="231"/>
      <c r="D1" s="231"/>
      <c r="E1" s="231"/>
      <c r="F1" s="231"/>
      <c r="G1" s="231"/>
      <c r="H1" s="231"/>
      <c r="I1" s="231"/>
      <c r="J1" s="231"/>
      <c r="K1" s="231"/>
      <c r="L1" s="254"/>
    </row>
    <row r="2" spans="1:12">
      <c r="A2" s="230" t="s">
        <v>102</v>
      </c>
      <c r="B2" s="231"/>
      <c r="C2" s="231"/>
      <c r="D2" s="231"/>
      <c r="E2" s="231"/>
      <c r="F2" s="231"/>
      <c r="G2" s="231"/>
      <c r="H2" s="231"/>
      <c r="I2" s="231"/>
      <c r="J2" s="231"/>
      <c r="K2" s="231"/>
    </row>
    <row r="3" spans="1:12">
      <c r="A3" s="230" t="s">
        <v>278</v>
      </c>
      <c r="B3" s="231"/>
      <c r="C3" s="231"/>
      <c r="D3" s="231"/>
      <c r="E3" s="231"/>
      <c r="F3" s="231"/>
      <c r="G3" s="231"/>
      <c r="H3" s="231"/>
      <c r="I3" s="231"/>
      <c r="J3" s="231"/>
      <c r="K3" s="231"/>
    </row>
    <row r="4" spans="1:12">
      <c r="A4" s="230" t="s">
        <v>279</v>
      </c>
      <c r="B4" s="231"/>
      <c r="C4" s="231"/>
      <c r="D4" s="231"/>
      <c r="E4" s="231"/>
      <c r="F4" s="231"/>
      <c r="G4" s="231"/>
      <c r="H4" s="231"/>
      <c r="I4" s="231"/>
      <c r="J4" s="231"/>
      <c r="K4" s="231"/>
    </row>
    <row r="5" spans="1:12">
      <c r="A5" s="230" t="s">
        <v>183</v>
      </c>
      <c r="B5" s="231"/>
      <c r="C5" s="231"/>
      <c r="D5" s="231"/>
      <c r="E5" s="231"/>
      <c r="F5" s="231"/>
      <c r="G5" s="231"/>
      <c r="H5" s="231"/>
      <c r="I5" s="231"/>
      <c r="J5" s="231"/>
      <c r="K5" s="231"/>
    </row>
    <row r="6" spans="1:12">
      <c r="A6" s="283" t="s">
        <v>242</v>
      </c>
      <c r="B6" s="294" t="s">
        <v>280</v>
      </c>
      <c r="C6" s="294"/>
      <c r="D6" s="294"/>
      <c r="E6" s="294"/>
      <c r="F6" s="294"/>
      <c r="G6" s="294"/>
      <c r="H6" s="294"/>
      <c r="I6" s="294"/>
      <c r="J6" s="294"/>
      <c r="K6" s="294"/>
    </row>
    <row r="7" spans="1:12" ht="60" customHeight="1">
      <c r="A7" s="284"/>
      <c r="B7" s="295" t="s">
        <v>243</v>
      </c>
      <c r="C7" s="295" t="s">
        <v>244</v>
      </c>
      <c r="D7" s="295" t="s">
        <v>245</v>
      </c>
      <c r="E7" s="295" t="s">
        <v>246</v>
      </c>
      <c r="F7" s="295" t="s">
        <v>247</v>
      </c>
      <c r="G7" s="295" t="s">
        <v>248</v>
      </c>
      <c r="H7" s="295" t="s">
        <v>249</v>
      </c>
      <c r="I7" s="295" t="s">
        <v>357</v>
      </c>
      <c r="J7" s="295" t="s">
        <v>358</v>
      </c>
      <c r="K7" s="295" t="s">
        <v>250</v>
      </c>
    </row>
    <row r="8" spans="1:12">
      <c r="A8" s="233" t="s">
        <v>251</v>
      </c>
      <c r="B8" s="234">
        <v>13191858002.350536</v>
      </c>
      <c r="C8" s="234">
        <v>120246273.15519296</v>
      </c>
      <c r="D8" s="234">
        <v>1671612458.6141486</v>
      </c>
      <c r="E8" s="234">
        <v>14983716734.119877</v>
      </c>
      <c r="F8" s="234">
        <v>4630019262.1085091</v>
      </c>
      <c r="G8" s="234">
        <v>19613735996.228386</v>
      </c>
      <c r="H8" s="234">
        <v>468288490.46050918</v>
      </c>
      <c r="I8" s="234">
        <v>3167446536.2054148</v>
      </c>
      <c r="J8" s="234">
        <v>292412410.36061192</v>
      </c>
      <c r="K8" s="234">
        <v>23541883433.254925</v>
      </c>
    </row>
    <row r="9" spans="1:12">
      <c r="A9" s="260" t="s">
        <v>343</v>
      </c>
      <c r="B9" s="261"/>
      <c r="C9" s="261"/>
      <c r="D9" s="261"/>
      <c r="E9" s="261"/>
      <c r="F9" s="261"/>
      <c r="G9" s="261"/>
      <c r="H9" s="261"/>
      <c r="I9" s="261"/>
      <c r="J9" s="261"/>
      <c r="K9" s="261"/>
    </row>
    <row r="10" spans="1:12">
      <c r="A10" s="235" t="s">
        <v>344</v>
      </c>
      <c r="B10" s="236">
        <v>3899507268.8959608</v>
      </c>
      <c r="C10" s="236">
        <v>8634203.5423879959</v>
      </c>
      <c r="D10" s="236">
        <v>1311252342.6939359</v>
      </c>
      <c r="E10" s="236">
        <v>5219393815.1322851</v>
      </c>
      <c r="F10" s="236">
        <v>2254149.0128933168</v>
      </c>
      <c r="G10" s="236">
        <v>5221647964.1451788</v>
      </c>
      <c r="H10" s="236">
        <v>13445648.334113015</v>
      </c>
      <c r="I10" s="236">
        <v>1331925378.5451133</v>
      </c>
      <c r="J10" s="236">
        <v>65655557.199405968</v>
      </c>
      <c r="K10" s="236">
        <v>6632674548.2238092</v>
      </c>
    </row>
    <row r="11" spans="1:12">
      <c r="A11" s="237" t="s">
        <v>252</v>
      </c>
      <c r="B11" s="238">
        <v>1738967391.4850247</v>
      </c>
      <c r="C11" s="238">
        <v>7318934.3695627023</v>
      </c>
      <c r="D11" s="238">
        <v>25612449.595995821</v>
      </c>
      <c r="E11" s="238">
        <v>1771898775.4505832</v>
      </c>
      <c r="F11" s="238">
        <v>2234783.6588642285</v>
      </c>
      <c r="G11" s="238">
        <v>1774133559.1094475</v>
      </c>
      <c r="H11" s="238">
        <v>12698247.211201884</v>
      </c>
      <c r="I11" s="238">
        <v>219117295.81145963</v>
      </c>
      <c r="J11" s="238">
        <v>10801106.713833213</v>
      </c>
      <c r="K11" s="238">
        <v>2016750208.845942</v>
      </c>
    </row>
    <row r="12" spans="1:12">
      <c r="A12" s="237" t="s">
        <v>33</v>
      </c>
      <c r="B12" s="238">
        <v>1782097287.3012946</v>
      </c>
      <c r="C12" s="238">
        <v>695943.75824853289</v>
      </c>
      <c r="D12" s="238">
        <v>1264455529.6003802</v>
      </c>
      <c r="E12" s="238">
        <v>3047248760.6599236</v>
      </c>
      <c r="F12" s="238">
        <v>393.95969938251557</v>
      </c>
      <c r="G12" s="238">
        <v>3047249154.6196227</v>
      </c>
      <c r="H12" s="238">
        <v>674490.64863130462</v>
      </c>
      <c r="I12" s="238">
        <v>906600757.96091723</v>
      </c>
      <c r="J12" s="238">
        <v>44689724.274453163</v>
      </c>
      <c r="K12" s="238">
        <v>3999214127.503624</v>
      </c>
    </row>
    <row r="13" spans="1:12">
      <c r="A13" s="237" t="s">
        <v>253</v>
      </c>
      <c r="B13" s="238">
        <v>378442590.10964179</v>
      </c>
      <c r="C13" s="238">
        <v>619325.41457676003</v>
      </c>
      <c r="D13" s="238">
        <v>21184363.497559685</v>
      </c>
      <c r="E13" s="238">
        <v>400246279.02177823</v>
      </c>
      <c r="F13" s="238">
        <v>18971.39432970589</v>
      </c>
      <c r="G13" s="238">
        <v>400265250.41610795</v>
      </c>
      <c r="H13" s="238">
        <v>72910.4742798269</v>
      </c>
      <c r="I13" s="238">
        <v>206207324.77273649</v>
      </c>
      <c r="J13" s="238">
        <v>10164726.211119592</v>
      </c>
      <c r="K13" s="238">
        <v>616710211.87424397</v>
      </c>
    </row>
    <row r="14" spans="1:12">
      <c r="A14" s="235" t="s">
        <v>345</v>
      </c>
      <c r="B14" s="236">
        <v>1104469256.8873584</v>
      </c>
      <c r="C14" s="236">
        <v>103046.63176814502</v>
      </c>
      <c r="D14" s="236">
        <v>355794443.07562697</v>
      </c>
      <c r="E14" s="236">
        <v>1460366746.5947533</v>
      </c>
      <c r="F14" s="236">
        <v>45922814.405571446</v>
      </c>
      <c r="G14" s="236">
        <v>1506289561.0003247</v>
      </c>
      <c r="H14" s="236">
        <v>1018846.8353355164</v>
      </c>
      <c r="I14" s="236">
        <v>445267786.27265757</v>
      </c>
      <c r="J14" s="236">
        <v>21924609.92651049</v>
      </c>
      <c r="K14" s="236">
        <v>1974500804.0348282</v>
      </c>
    </row>
    <row r="15" spans="1:12">
      <c r="A15" s="239" t="s">
        <v>359</v>
      </c>
      <c r="B15" s="238">
        <v>644376521.16937554</v>
      </c>
      <c r="C15" s="238"/>
      <c r="D15" s="238"/>
      <c r="E15" s="238">
        <v>644376521.16937554</v>
      </c>
      <c r="F15" s="238">
        <v>17622003.778364707</v>
      </c>
      <c r="G15" s="238">
        <v>661998524.9477402</v>
      </c>
      <c r="H15" s="238">
        <v>150370.08901832366</v>
      </c>
      <c r="I15" s="238">
        <v>90835573.587021634</v>
      </c>
      <c r="J15" s="238">
        <v>4489583.9479876636</v>
      </c>
      <c r="K15" s="238">
        <v>757474052.57176781</v>
      </c>
    </row>
    <row r="16" spans="1:12">
      <c r="A16" s="239" t="s">
        <v>254</v>
      </c>
      <c r="B16" s="238">
        <v>6307226.6540177539</v>
      </c>
      <c r="C16" s="238"/>
      <c r="D16" s="238"/>
      <c r="E16" s="238">
        <v>6307226.6540177539</v>
      </c>
      <c r="F16" s="238">
        <v>19555.043691562238</v>
      </c>
      <c r="G16" s="238">
        <v>6326781.6977093164</v>
      </c>
      <c r="H16" s="238">
        <v>921.03676280448917</v>
      </c>
      <c r="I16" s="238">
        <v>1687651.4547534138</v>
      </c>
      <c r="J16" s="238">
        <v>46934.20571549669</v>
      </c>
      <c r="K16" s="238">
        <v>8062288.3949410319</v>
      </c>
    </row>
    <row r="17" spans="1:11">
      <c r="A17" s="239" t="s">
        <v>338</v>
      </c>
      <c r="B17" s="238">
        <v>267128696.92862481</v>
      </c>
      <c r="C17" s="238">
        <v>103046.63176814502</v>
      </c>
      <c r="D17" s="238"/>
      <c r="E17" s="238">
        <v>267231743.56039295</v>
      </c>
      <c r="F17" s="238">
        <v>19550491.597599238</v>
      </c>
      <c r="G17" s="238">
        <v>286782235.15799218</v>
      </c>
      <c r="H17" s="238">
        <v>867555.70955438819</v>
      </c>
      <c r="I17" s="238">
        <v>78291308.709504083</v>
      </c>
      <c r="J17" s="238">
        <v>3859269.8810259104</v>
      </c>
      <c r="K17" s="238">
        <v>369800369.45807654</v>
      </c>
    </row>
    <row r="18" spans="1:11">
      <c r="A18" s="239" t="s">
        <v>256</v>
      </c>
      <c r="B18" s="238">
        <v>186656812.13534015</v>
      </c>
      <c r="C18" s="238"/>
      <c r="D18" s="238">
        <v>355794443.07562697</v>
      </c>
      <c r="E18" s="238">
        <v>542451255.21096706</v>
      </c>
      <c r="F18" s="238">
        <v>8730763.985915944</v>
      </c>
      <c r="G18" s="238">
        <v>551182019.19688296</v>
      </c>
      <c r="H18" s="238"/>
      <c r="I18" s="238">
        <v>274453252.52137846</v>
      </c>
      <c r="J18" s="238">
        <v>13528821.891781421</v>
      </c>
      <c r="K18" s="238">
        <v>839164093.61004293</v>
      </c>
    </row>
    <row r="19" spans="1:11">
      <c r="A19" s="235" t="s">
        <v>346</v>
      </c>
      <c r="B19" s="236">
        <v>19462667.102436624</v>
      </c>
      <c r="C19" s="236">
        <v>96469.116740996673</v>
      </c>
      <c r="D19" s="236">
        <v>1934085.8038899694</v>
      </c>
      <c r="E19" s="236">
        <v>21493222.023067594</v>
      </c>
      <c r="F19" s="236"/>
      <c r="G19" s="236">
        <v>21493222.023067594</v>
      </c>
      <c r="H19" s="236"/>
      <c r="I19" s="236">
        <v>11704473.057766346</v>
      </c>
      <c r="J19" s="236">
        <v>576957.02230142336</v>
      </c>
      <c r="K19" s="236">
        <v>33774652.103135362</v>
      </c>
    </row>
    <row r="20" spans="1:11">
      <c r="A20" s="237" t="s">
        <v>339</v>
      </c>
      <c r="B20" s="238">
        <v>6723655.2451881934</v>
      </c>
      <c r="C20" s="238">
        <v>2244.0139384129607</v>
      </c>
      <c r="D20" s="238">
        <v>49583.747838281619</v>
      </c>
      <c r="E20" s="238">
        <v>6775483.0069648884</v>
      </c>
      <c r="F20" s="238"/>
      <c r="G20" s="238">
        <v>6775483.0069648884</v>
      </c>
      <c r="H20" s="238"/>
      <c r="I20" s="238">
        <v>3688371.7909044623</v>
      </c>
      <c r="J20" s="238">
        <v>181813.56778029213</v>
      </c>
      <c r="K20" s="238">
        <v>10645668.365649642</v>
      </c>
    </row>
    <row r="21" spans="1:11">
      <c r="A21" s="237" t="s">
        <v>340</v>
      </c>
      <c r="B21" s="238">
        <v>877424.16083870549</v>
      </c>
      <c r="C21" s="238">
        <v>6598.816214227918</v>
      </c>
      <c r="D21" s="238">
        <v>131976.3242845576</v>
      </c>
      <c r="E21" s="238">
        <v>1015999.301337491</v>
      </c>
      <c r="F21" s="238"/>
      <c r="G21" s="238">
        <v>1015999.301337491</v>
      </c>
      <c r="H21" s="238"/>
      <c r="I21" s="238">
        <v>442524.57535683125</v>
      </c>
      <c r="J21" s="238">
        <v>21813.682686352695</v>
      </c>
      <c r="K21" s="238">
        <v>1480337.559380675</v>
      </c>
    </row>
    <row r="22" spans="1:11">
      <c r="A22" s="237" t="s">
        <v>341</v>
      </c>
      <c r="B22" s="238">
        <v>11861587.696409727</v>
      </c>
      <c r="C22" s="238">
        <v>87626.286588355797</v>
      </c>
      <c r="D22" s="238">
        <v>1752525.7317671301</v>
      </c>
      <c r="E22" s="238">
        <v>13701739.714765213</v>
      </c>
      <c r="F22" s="238"/>
      <c r="G22" s="238">
        <v>13701739.714765213</v>
      </c>
      <c r="H22" s="238"/>
      <c r="I22" s="238">
        <v>7573576.6915050531</v>
      </c>
      <c r="J22" s="238">
        <v>373329.7718347786</v>
      </c>
      <c r="K22" s="238">
        <v>21648646.178105045</v>
      </c>
    </row>
    <row r="23" spans="1:11">
      <c r="A23" s="235" t="s">
        <v>347</v>
      </c>
      <c r="B23" s="236"/>
      <c r="C23" s="236">
        <v>48005149.436787724</v>
      </c>
      <c r="D23" s="236"/>
      <c r="E23" s="236">
        <v>48005149.436787724</v>
      </c>
      <c r="F23" s="236"/>
      <c r="G23" s="236">
        <v>48005149.436787724</v>
      </c>
      <c r="H23" s="236"/>
      <c r="I23" s="236">
        <v>3846091.0305794566</v>
      </c>
      <c r="J23" s="236">
        <v>189588.13588202745</v>
      </c>
      <c r="K23" s="236">
        <v>52040828.603249207</v>
      </c>
    </row>
    <row r="24" spans="1:11">
      <c r="A24" s="239" t="s">
        <v>257</v>
      </c>
      <c r="B24" s="238"/>
      <c r="C24" s="238">
        <v>48005149.436787724</v>
      </c>
      <c r="D24" s="238"/>
      <c r="E24" s="238">
        <v>48005149.436787724</v>
      </c>
      <c r="F24" s="238"/>
      <c r="G24" s="238">
        <v>48005149.436787724</v>
      </c>
      <c r="H24" s="238"/>
      <c r="I24" s="238">
        <v>3846091.0305794566</v>
      </c>
      <c r="J24" s="238">
        <v>189588.13588202745</v>
      </c>
      <c r="K24" s="238">
        <v>52040828.603249207</v>
      </c>
    </row>
    <row r="25" spans="1:11">
      <c r="A25" s="235" t="s">
        <v>45</v>
      </c>
      <c r="B25" s="236">
        <v>8167148087.414278</v>
      </c>
      <c r="C25" s="236">
        <v>63407404.427508093</v>
      </c>
      <c r="D25" s="236">
        <v>2631587.0406959252</v>
      </c>
      <c r="E25" s="236">
        <v>8233187078.8824816</v>
      </c>
      <c r="F25" s="236">
        <v>4581842257.9809685</v>
      </c>
      <c r="G25" s="236">
        <v>12815029336.863449</v>
      </c>
      <c r="H25" s="236">
        <v>453823995.29106063</v>
      </c>
      <c r="I25" s="236">
        <v>1373779451.8923795</v>
      </c>
      <c r="J25" s="236">
        <v>204020182.45325646</v>
      </c>
      <c r="K25" s="236">
        <v>14846652966.500149</v>
      </c>
    </row>
    <row r="26" spans="1:11">
      <c r="A26" s="240" t="s">
        <v>258</v>
      </c>
      <c r="B26" s="236">
        <v>5039829618.196661</v>
      </c>
      <c r="C26" s="236">
        <v>40435.081238738436</v>
      </c>
      <c r="D26" s="236"/>
      <c r="E26" s="236">
        <v>5039870053.2778997</v>
      </c>
      <c r="F26" s="236">
        <v>648758497.29091525</v>
      </c>
      <c r="G26" s="236">
        <v>5688628550.5688152</v>
      </c>
      <c r="H26" s="236">
        <v>160342761.08430076</v>
      </c>
      <c r="I26" s="236">
        <v>725385217.86040044</v>
      </c>
      <c r="J26" s="236">
        <v>114947155.49612038</v>
      </c>
      <c r="K26" s="236">
        <v>6689303685.0096378</v>
      </c>
    </row>
    <row r="27" spans="1:11">
      <c r="A27" s="239" t="s">
        <v>259</v>
      </c>
      <c r="B27" s="238">
        <v>1341819285.645443</v>
      </c>
      <c r="C27" s="238"/>
      <c r="D27" s="238"/>
      <c r="E27" s="238">
        <v>1341819285.645443</v>
      </c>
      <c r="F27" s="238">
        <v>61071808.740780592</v>
      </c>
      <c r="G27" s="238">
        <v>1402891094.3862236</v>
      </c>
      <c r="H27" s="238">
        <v>6742149.1029951954</v>
      </c>
      <c r="I27" s="238">
        <v>219239357.62994194</v>
      </c>
      <c r="J27" s="238">
        <v>73714913.573223487</v>
      </c>
      <c r="K27" s="238">
        <v>1702587514.6923845</v>
      </c>
    </row>
    <row r="28" spans="1:11">
      <c r="A28" s="239" t="s">
        <v>260</v>
      </c>
      <c r="B28" s="238">
        <v>748489946.9488163</v>
      </c>
      <c r="C28" s="238">
        <v>40435.081238738436</v>
      </c>
      <c r="D28" s="238"/>
      <c r="E28" s="238">
        <v>748530382.03005505</v>
      </c>
      <c r="F28" s="238">
        <v>202241173.77767384</v>
      </c>
      <c r="G28" s="238">
        <v>950771555.80772889</v>
      </c>
      <c r="H28" s="238">
        <v>15062478.546259711</v>
      </c>
      <c r="I28" s="238">
        <v>50987486.819827624</v>
      </c>
      <c r="J28" s="238">
        <v>23108386.379117612</v>
      </c>
      <c r="K28" s="238">
        <v>1039929907.5529339</v>
      </c>
    </row>
    <row r="29" spans="1:11">
      <c r="A29" s="239" t="s">
        <v>261</v>
      </c>
      <c r="B29" s="238">
        <v>2949520385.6024022</v>
      </c>
      <c r="C29" s="238"/>
      <c r="D29" s="238"/>
      <c r="E29" s="238">
        <v>2949520385.6024022</v>
      </c>
      <c r="F29" s="238">
        <v>385445514.77246088</v>
      </c>
      <c r="G29" s="238">
        <v>3334965900.3748631</v>
      </c>
      <c r="H29" s="238">
        <v>138538133.43504584</v>
      </c>
      <c r="I29" s="238">
        <v>455158373.41063088</v>
      </c>
      <c r="J29" s="238">
        <v>18123855.543779287</v>
      </c>
      <c r="K29" s="238">
        <v>3946786262.7643189</v>
      </c>
    </row>
    <row r="30" spans="1:11">
      <c r="A30" s="240" t="s">
        <v>262</v>
      </c>
      <c r="B30" s="236">
        <v>3094775734.0968471</v>
      </c>
      <c r="C30" s="236">
        <v>63366969.346269354</v>
      </c>
      <c r="D30" s="236"/>
      <c r="E30" s="236">
        <v>3158142703.4431162</v>
      </c>
      <c r="F30" s="236">
        <v>3908844627.9133615</v>
      </c>
      <c r="G30" s="236">
        <v>7066987331.3564777</v>
      </c>
      <c r="H30" s="236">
        <v>293132522.60006499</v>
      </c>
      <c r="I30" s="236">
        <v>641905555.21758699</v>
      </c>
      <c r="J30" s="236">
        <v>88753175.83791478</v>
      </c>
      <c r="K30" s="236">
        <v>8090778585.0120449</v>
      </c>
    </row>
    <row r="31" spans="1:11">
      <c r="A31" s="239" t="s">
        <v>360</v>
      </c>
      <c r="B31" s="238">
        <v>359260443.63899446</v>
      </c>
      <c r="C31" s="238"/>
      <c r="D31" s="238"/>
      <c r="E31" s="238">
        <v>359260443.63899446</v>
      </c>
      <c r="F31" s="238">
        <v>2755652784.8911185</v>
      </c>
      <c r="G31" s="238">
        <v>3114913228.5301132</v>
      </c>
      <c r="H31" s="238">
        <v>112095714.25389406</v>
      </c>
      <c r="I31" s="238">
        <v>282554276.09777325</v>
      </c>
      <c r="J31" s="238">
        <v>60827224.559730411</v>
      </c>
      <c r="K31" s="238">
        <v>3570390443.4415112</v>
      </c>
    </row>
    <row r="32" spans="1:11">
      <c r="A32" s="239" t="s">
        <v>263</v>
      </c>
      <c r="B32" s="238">
        <v>1179178571.7677116</v>
      </c>
      <c r="C32" s="238"/>
      <c r="D32" s="238"/>
      <c r="E32" s="238">
        <v>1179178571.7677116</v>
      </c>
      <c r="F32" s="238">
        <v>493027268.83535182</v>
      </c>
      <c r="G32" s="238">
        <v>1672205840.6030636</v>
      </c>
      <c r="H32" s="238">
        <v>4634686.9925631844</v>
      </c>
      <c r="I32" s="238">
        <v>65659686.390802525</v>
      </c>
      <c r="J32" s="238">
        <v>10973481.404709719</v>
      </c>
      <c r="K32" s="238">
        <v>1753473695.3911393</v>
      </c>
    </row>
    <row r="33" spans="1:11">
      <c r="A33" s="239" t="s">
        <v>264</v>
      </c>
      <c r="B33" s="238">
        <v>1556336718.690141</v>
      </c>
      <c r="C33" s="238">
        <v>63366969.346269354</v>
      </c>
      <c r="D33" s="238"/>
      <c r="E33" s="238">
        <v>1619703688.0364103</v>
      </c>
      <c r="F33" s="238">
        <v>660164574.18689084</v>
      </c>
      <c r="G33" s="238">
        <v>2279868262.2233009</v>
      </c>
      <c r="H33" s="238">
        <v>176402121.35360777</v>
      </c>
      <c r="I33" s="238">
        <v>293691592.7290113</v>
      </c>
      <c r="J33" s="238">
        <v>16952469.873474639</v>
      </c>
      <c r="K33" s="238">
        <v>2766914446.1793942</v>
      </c>
    </row>
    <row r="34" spans="1:11">
      <c r="A34" s="240" t="s">
        <v>129</v>
      </c>
      <c r="B34" s="236">
        <v>32542735.120769382</v>
      </c>
      <c r="C34" s="236"/>
      <c r="D34" s="236">
        <v>2631587.0406959252</v>
      </c>
      <c r="E34" s="236">
        <v>35174322.16146531</v>
      </c>
      <c r="F34" s="236">
        <v>24239132.776691586</v>
      </c>
      <c r="G34" s="236">
        <v>59413454.938156895</v>
      </c>
      <c r="H34" s="236">
        <v>348711.60669489898</v>
      </c>
      <c r="I34" s="236">
        <v>6488678.8143921196</v>
      </c>
      <c r="J34" s="236">
        <v>319851.11922129104</v>
      </c>
      <c r="K34" s="236">
        <v>66570696.478465199</v>
      </c>
    </row>
    <row r="35" spans="1:11">
      <c r="A35" s="239" t="s">
        <v>265</v>
      </c>
      <c r="B35" s="238">
        <v>1078401.6335852412</v>
      </c>
      <c r="C35" s="238"/>
      <c r="D35" s="238"/>
      <c r="E35" s="238">
        <v>1078401.6335852412</v>
      </c>
      <c r="F35" s="238">
        <v>3059575.7516264943</v>
      </c>
      <c r="G35" s="238">
        <v>4137977.3852117355</v>
      </c>
      <c r="H35" s="238"/>
      <c r="I35" s="238">
        <v>609261.6077651747</v>
      </c>
      <c r="J35" s="238">
        <v>30032.771341681946</v>
      </c>
      <c r="K35" s="238">
        <v>4777271.7643185928</v>
      </c>
    </row>
    <row r="36" spans="1:11">
      <c r="A36" s="239" t="s">
        <v>266</v>
      </c>
      <c r="B36" s="238">
        <v>521242.04631955753</v>
      </c>
      <c r="C36" s="238"/>
      <c r="D36" s="238"/>
      <c r="E36" s="238">
        <v>521242.04631955753</v>
      </c>
      <c r="F36" s="238">
        <v>1199472.9565722139</v>
      </c>
      <c r="G36" s="238">
        <v>1720715.0028917715</v>
      </c>
      <c r="H36" s="238"/>
      <c r="I36" s="238">
        <v>252482.03505441625</v>
      </c>
      <c r="J36" s="238">
        <v>12445.778841187683</v>
      </c>
      <c r="K36" s="238">
        <v>1985642.8167873754</v>
      </c>
    </row>
    <row r="37" spans="1:11">
      <c r="A37" s="239" t="s">
        <v>267</v>
      </c>
      <c r="B37" s="238">
        <v>14788810.330551205</v>
      </c>
      <c r="C37" s="238"/>
      <c r="D37" s="238">
        <v>2631587.0406959252</v>
      </c>
      <c r="E37" s="238">
        <v>17420397.371247131</v>
      </c>
      <c r="F37" s="238">
        <v>7565836.4299572119</v>
      </c>
      <c r="G37" s="238">
        <v>24986233.801204342</v>
      </c>
      <c r="H37" s="238">
        <v>348711.60669489898</v>
      </c>
      <c r="I37" s="238">
        <v>1421900.0170089542</v>
      </c>
      <c r="J37" s="238">
        <v>70090.741870645899</v>
      </c>
      <c r="K37" s="238">
        <v>26826936.16677884</v>
      </c>
    </row>
    <row r="38" spans="1:11">
      <c r="A38" s="239" t="s">
        <v>268</v>
      </c>
      <c r="B38" s="238">
        <v>16154281.110313378</v>
      </c>
      <c r="C38" s="238"/>
      <c r="D38" s="238"/>
      <c r="E38" s="238">
        <v>16154281.110313378</v>
      </c>
      <c r="F38" s="238">
        <v>12414247.638535665</v>
      </c>
      <c r="G38" s="238">
        <v>28568528.748849042</v>
      </c>
      <c r="H38" s="238"/>
      <c r="I38" s="238">
        <v>4205035.1545635751</v>
      </c>
      <c r="J38" s="238">
        <v>207281.82716777548</v>
      </c>
      <c r="K38" s="238">
        <v>32980845.730580393</v>
      </c>
    </row>
    <row r="39" spans="1:11">
      <c r="A39" s="235" t="s">
        <v>269</v>
      </c>
      <c r="B39" s="236">
        <v>1270722.0505023752</v>
      </c>
      <c r="C39" s="236"/>
      <c r="D39" s="236"/>
      <c r="E39" s="236">
        <v>1270722.0505023752</v>
      </c>
      <c r="F39" s="236">
        <v>40.709074919477189</v>
      </c>
      <c r="G39" s="236">
        <v>1270762.7595772948</v>
      </c>
      <c r="H39" s="236"/>
      <c r="I39" s="236">
        <v>923355.40691898554</v>
      </c>
      <c r="J39" s="236">
        <v>45515.623255538754</v>
      </c>
      <c r="K39" s="236">
        <v>2239633.7897518193</v>
      </c>
    </row>
    <row r="40" spans="1:11">
      <c r="A40" s="239" t="s">
        <v>361</v>
      </c>
      <c r="B40" s="238">
        <v>1270722.0505023752</v>
      </c>
      <c r="C40" s="238"/>
      <c r="D40" s="238"/>
      <c r="E40" s="238">
        <v>1270722.0505023752</v>
      </c>
      <c r="F40" s="238">
        <v>40.709074919477189</v>
      </c>
      <c r="G40" s="238">
        <v>1270762.7595772948</v>
      </c>
      <c r="H40" s="238"/>
      <c r="I40" s="238">
        <v>923355.40691898554</v>
      </c>
      <c r="J40" s="238">
        <v>45515.623255538754</v>
      </c>
      <c r="K40" s="238">
        <v>2239633.7897518193</v>
      </c>
    </row>
    <row r="41" spans="1:11">
      <c r="A41" s="235" t="s">
        <v>292</v>
      </c>
      <c r="B41" s="236">
        <v>664390523.00274372</v>
      </c>
      <c r="C41" s="236"/>
      <c r="D41" s="236"/>
      <c r="E41" s="236">
        <v>664390523.00274372</v>
      </c>
      <c r="F41" s="236">
        <v>151687789.09080902</v>
      </c>
      <c r="G41" s="236">
        <v>816078312.09355271</v>
      </c>
      <c r="H41" s="236"/>
      <c r="I41" s="236"/>
      <c r="J41" s="236"/>
      <c r="K41" s="236">
        <v>816078312.09355271</v>
      </c>
    </row>
    <row r="42" spans="1:11">
      <c r="A42" s="241" t="s">
        <v>281</v>
      </c>
      <c r="B42" s="242">
        <v>664390523.00274372</v>
      </c>
      <c r="C42" s="242"/>
      <c r="D42" s="242"/>
      <c r="E42" s="242">
        <v>664390523.00274372</v>
      </c>
      <c r="F42" s="242">
        <v>151687789.09080902</v>
      </c>
      <c r="G42" s="242">
        <v>816078312.09355271</v>
      </c>
      <c r="H42" s="242"/>
      <c r="I42" s="242"/>
      <c r="J42" s="242"/>
      <c r="K42" s="242">
        <v>816078312.09355271</v>
      </c>
    </row>
    <row r="43" spans="1:11">
      <c r="A43" s="243"/>
      <c r="B43" s="243"/>
      <c r="C43" s="243"/>
      <c r="D43" s="243"/>
      <c r="E43" s="243"/>
      <c r="F43" s="243"/>
      <c r="G43" s="243"/>
      <c r="H43" s="243"/>
      <c r="I43" s="243"/>
      <c r="J43" s="243"/>
      <c r="K43" s="243"/>
    </row>
    <row r="44" spans="1:11">
      <c r="A44" s="297" t="s">
        <v>242</v>
      </c>
      <c r="B44" s="294" t="s">
        <v>280</v>
      </c>
      <c r="C44" s="294"/>
      <c r="D44" s="294"/>
      <c r="E44" s="294"/>
      <c r="F44" s="294"/>
      <c r="G44" s="294"/>
      <c r="H44" s="294"/>
      <c r="I44" s="294"/>
      <c r="J44" s="294"/>
      <c r="K44" s="294"/>
    </row>
    <row r="45" spans="1:11" ht="38.25">
      <c r="A45" s="298"/>
      <c r="B45" s="295" t="s">
        <v>293</v>
      </c>
      <c r="C45" s="295" t="s">
        <v>65</v>
      </c>
      <c r="D45" s="295" t="s">
        <v>64</v>
      </c>
      <c r="E45" s="295" t="s">
        <v>270</v>
      </c>
      <c r="F45" s="295" t="s">
        <v>271</v>
      </c>
      <c r="G45" s="296" t="s">
        <v>8</v>
      </c>
      <c r="H45" s="295" t="s">
        <v>272</v>
      </c>
      <c r="I45" s="295" t="s">
        <v>273</v>
      </c>
      <c r="J45" s="295" t="s">
        <v>70</v>
      </c>
      <c r="K45" s="295" t="s">
        <v>274</v>
      </c>
    </row>
    <row r="46" spans="1:11">
      <c r="A46" s="233" t="s">
        <v>275</v>
      </c>
      <c r="B46" s="234">
        <v>9638373729.2779217</v>
      </c>
      <c r="C46" s="234">
        <v>341540192.58171964</v>
      </c>
      <c r="D46" s="234">
        <v>278029746.09093559</v>
      </c>
      <c r="E46" s="234">
        <v>10257943667.950577</v>
      </c>
      <c r="F46" s="234">
        <v>2634094907.9135799</v>
      </c>
      <c r="G46" s="234">
        <v>8643425075.5338707</v>
      </c>
      <c r="H46" s="234">
        <v>1821578470.2868383</v>
      </c>
      <c r="I46" s="234">
        <v>184617347.46670502</v>
      </c>
      <c r="J46" s="234">
        <v>223963.3789751819</v>
      </c>
      <c r="K46" s="234">
        <v>23541883432.530544</v>
      </c>
    </row>
    <row r="47" spans="1:11">
      <c r="A47" s="260" t="s">
        <v>343</v>
      </c>
      <c r="B47" s="261"/>
      <c r="C47" s="261"/>
      <c r="D47" s="261"/>
      <c r="E47" s="261"/>
      <c r="F47" s="261"/>
      <c r="G47" s="261"/>
      <c r="H47" s="261"/>
      <c r="I47" s="261"/>
      <c r="J47" s="261"/>
      <c r="K47" s="261"/>
    </row>
    <row r="48" spans="1:11">
      <c r="A48" s="235" t="s">
        <v>344</v>
      </c>
      <c r="B48" s="236">
        <v>2578417146.1575174</v>
      </c>
      <c r="C48" s="236">
        <v>1522468.0472355839</v>
      </c>
      <c r="D48" s="236">
        <v>119761109.27610993</v>
      </c>
      <c r="E48" s="236">
        <v>2699700723.4808631</v>
      </c>
      <c r="F48" s="236">
        <v>390877.22854659328</v>
      </c>
      <c r="G48" s="236">
        <v>3933001215.8208003</v>
      </c>
      <c r="H48" s="236"/>
      <c r="I48" s="236">
        <v>-418268.1641431622</v>
      </c>
      <c r="J48" s="236"/>
      <c r="K48" s="236">
        <v>6632674548.3660669</v>
      </c>
    </row>
    <row r="49" spans="1:11">
      <c r="A49" s="237" t="s">
        <v>252</v>
      </c>
      <c r="B49" s="238">
        <v>1688705525.0396979</v>
      </c>
      <c r="C49" s="238">
        <v>1522468.0472355839</v>
      </c>
      <c r="D49" s="238">
        <v>30489062.959412947</v>
      </c>
      <c r="E49" s="238">
        <v>1720717056.0463464</v>
      </c>
      <c r="F49" s="238">
        <v>390690.69186748774</v>
      </c>
      <c r="G49" s="238">
        <v>296060730.4141283</v>
      </c>
      <c r="H49" s="238"/>
      <c r="I49" s="238">
        <v>-418268.1641431622</v>
      </c>
      <c r="J49" s="238"/>
      <c r="K49" s="238">
        <v>2016750208.9881992</v>
      </c>
    </row>
    <row r="50" spans="1:11">
      <c r="A50" s="237" t="s">
        <v>33</v>
      </c>
      <c r="B50" s="238">
        <v>461130212.90081251</v>
      </c>
      <c r="C50" s="238"/>
      <c r="D50" s="238">
        <v>89272046.316696987</v>
      </c>
      <c r="E50" s="238">
        <v>550402259.21750951</v>
      </c>
      <c r="F50" s="238">
        <v>186.53667910556737</v>
      </c>
      <c r="G50" s="238">
        <v>3448811681.7494354</v>
      </c>
      <c r="H50" s="238"/>
      <c r="I50" s="238"/>
      <c r="J50" s="238"/>
      <c r="K50" s="238">
        <v>3999214127.503624</v>
      </c>
    </row>
    <row r="51" spans="1:11">
      <c r="A51" s="237" t="s">
        <v>276</v>
      </c>
      <c r="B51" s="238">
        <v>428581408.21700728</v>
      </c>
      <c r="C51" s="238"/>
      <c r="D51" s="238"/>
      <c r="E51" s="238">
        <v>428581408.21700728</v>
      </c>
      <c r="F51" s="238"/>
      <c r="G51" s="238">
        <v>188128803.65723661</v>
      </c>
      <c r="H51" s="238"/>
      <c r="I51" s="238"/>
      <c r="J51" s="238"/>
      <c r="K51" s="238">
        <v>616710211.87424386</v>
      </c>
    </row>
    <row r="52" spans="1:11">
      <c r="A52" s="235" t="s">
        <v>345</v>
      </c>
      <c r="B52" s="236">
        <v>344834111.30538082</v>
      </c>
      <c r="C52" s="236"/>
      <c r="D52" s="236">
        <v>4826701.6158035053</v>
      </c>
      <c r="E52" s="236">
        <v>349660812.9211843</v>
      </c>
      <c r="F52" s="236">
        <v>1014555905.9325935</v>
      </c>
      <c r="G52" s="236">
        <v>611109286.23214674</v>
      </c>
      <c r="H52" s="236"/>
      <c r="I52" s="236">
        <v>-825200.91272535443</v>
      </c>
      <c r="J52" s="236"/>
      <c r="K52" s="236">
        <v>1974500804.1731992</v>
      </c>
    </row>
    <row r="53" spans="1:11">
      <c r="A53" s="239" t="s">
        <v>359</v>
      </c>
      <c r="B53" s="238">
        <v>1766528.1302616785</v>
      </c>
      <c r="C53" s="238"/>
      <c r="D53" s="238"/>
      <c r="E53" s="238">
        <v>1766528.1302616785</v>
      </c>
      <c r="F53" s="238">
        <v>755925240.39649451</v>
      </c>
      <c r="G53" s="238"/>
      <c r="H53" s="238"/>
      <c r="I53" s="238">
        <v>-217715.81661758549</v>
      </c>
      <c r="J53" s="238"/>
      <c r="K53" s="238">
        <v>757474052.71013856</v>
      </c>
    </row>
    <row r="54" spans="1:11">
      <c r="A54" s="239" t="s">
        <v>254</v>
      </c>
      <c r="B54" s="238">
        <v>6501025.8026737403</v>
      </c>
      <c r="C54" s="238"/>
      <c r="D54" s="238"/>
      <c r="E54" s="238">
        <v>6501025.8026737403</v>
      </c>
      <c r="F54" s="238">
        <v>2173189.8479667958</v>
      </c>
      <c r="G54" s="238"/>
      <c r="H54" s="238"/>
      <c r="I54" s="238">
        <v>-611927.25569950556</v>
      </c>
      <c r="J54" s="238"/>
      <c r="K54" s="238">
        <v>8062288.3949410301</v>
      </c>
    </row>
    <row r="55" spans="1:11">
      <c r="A55" s="239" t="s">
        <v>255</v>
      </c>
      <c r="B55" s="238">
        <v>55864791.223092906</v>
      </c>
      <c r="C55" s="238"/>
      <c r="D55" s="238">
        <v>4826701.6158035053</v>
      </c>
      <c r="E55" s="238">
        <v>60691492.838896409</v>
      </c>
      <c r="F55" s="238">
        <v>149821546.48037606</v>
      </c>
      <c r="G55" s="238">
        <v>159282887.97921234</v>
      </c>
      <c r="H55" s="238"/>
      <c r="I55" s="238">
        <v>4442.1595917365803</v>
      </c>
      <c r="J55" s="238"/>
      <c r="K55" s="238">
        <v>369800369.45807654</v>
      </c>
    </row>
    <row r="56" spans="1:11">
      <c r="A56" s="239" t="s">
        <v>256</v>
      </c>
      <c r="B56" s="238">
        <v>280701766.14935249</v>
      </c>
      <c r="C56" s="238"/>
      <c r="D56" s="238"/>
      <c r="E56" s="238">
        <v>280701766.14935249</v>
      </c>
      <c r="F56" s="238">
        <v>106635929.20775615</v>
      </c>
      <c r="G56" s="238">
        <v>451826398.2529344</v>
      </c>
      <c r="H56" s="238"/>
      <c r="I56" s="238"/>
      <c r="J56" s="238"/>
      <c r="K56" s="238">
        <v>839164093.61004305</v>
      </c>
    </row>
    <row r="57" spans="1:11">
      <c r="A57" s="235" t="s">
        <v>346</v>
      </c>
      <c r="B57" s="236">
        <v>1110351.3012311638</v>
      </c>
      <c r="C57" s="236">
        <v>400494.91370427475</v>
      </c>
      <c r="D57" s="236"/>
      <c r="E57" s="236">
        <v>1510846.2149354385</v>
      </c>
      <c r="F57" s="236">
        <v>2311663.3028464657</v>
      </c>
      <c r="G57" s="236">
        <v>29952142.585353456</v>
      </c>
      <c r="H57" s="236"/>
      <c r="I57" s="236"/>
      <c r="J57" s="236"/>
      <c r="K57" s="236">
        <v>33774652.103135362</v>
      </c>
    </row>
    <row r="58" spans="1:11">
      <c r="A58" s="237" t="s">
        <v>39</v>
      </c>
      <c r="B58" s="238"/>
      <c r="C58" s="238">
        <v>119124.94886358226</v>
      </c>
      <c r="D58" s="238"/>
      <c r="E58" s="238">
        <v>119124.94886358226</v>
      </c>
      <c r="F58" s="238">
        <v>66221.6304128544</v>
      </c>
      <c r="G58" s="238">
        <v>10460321.786373205</v>
      </c>
      <c r="H58" s="238"/>
      <c r="I58" s="238"/>
      <c r="J58" s="238"/>
      <c r="K58" s="238">
        <v>10645668.365649642</v>
      </c>
    </row>
    <row r="59" spans="1:11">
      <c r="A59" s="237" t="s">
        <v>40</v>
      </c>
      <c r="B59" s="238">
        <v>1110351.3012311638</v>
      </c>
      <c r="C59" s="238">
        <v>2009.8228707825151</v>
      </c>
      <c r="D59" s="238"/>
      <c r="E59" s="238">
        <v>1112361.1241019464</v>
      </c>
      <c r="F59" s="238">
        <v>308262.77693875262</v>
      </c>
      <c r="G59" s="238">
        <v>59713.658339975911</v>
      </c>
      <c r="H59" s="238"/>
      <c r="I59" s="238"/>
      <c r="J59" s="238"/>
      <c r="K59" s="238">
        <v>1480337.5593806747</v>
      </c>
    </row>
    <row r="60" spans="1:11">
      <c r="A60" s="237" t="s">
        <v>41</v>
      </c>
      <c r="B60" s="238"/>
      <c r="C60" s="238">
        <v>279360.14196990995</v>
      </c>
      <c r="D60" s="238"/>
      <c r="E60" s="238">
        <v>279360.14196990995</v>
      </c>
      <c r="F60" s="238">
        <v>1937178.8954948587</v>
      </c>
      <c r="G60" s="238">
        <v>19432107.140640277</v>
      </c>
      <c r="H60" s="238"/>
      <c r="I60" s="238"/>
      <c r="J60" s="238"/>
      <c r="K60" s="238">
        <v>21648646.178105049</v>
      </c>
    </row>
    <row r="61" spans="1:11">
      <c r="A61" s="235" t="s">
        <v>347</v>
      </c>
      <c r="B61" s="236"/>
      <c r="C61" s="236"/>
      <c r="D61" s="236"/>
      <c r="E61" s="236"/>
      <c r="F61" s="236">
        <v>47212846.348269552</v>
      </c>
      <c r="G61" s="236">
        <v>4827981.839882277</v>
      </c>
      <c r="H61" s="236"/>
      <c r="I61" s="236"/>
      <c r="J61" s="236"/>
      <c r="K61" s="236">
        <v>52040828.188151829</v>
      </c>
    </row>
    <row r="62" spans="1:11">
      <c r="A62" s="237" t="s">
        <v>257</v>
      </c>
      <c r="B62" s="238"/>
      <c r="C62" s="238"/>
      <c r="D62" s="238"/>
      <c r="E62" s="238"/>
      <c r="F62" s="238">
        <v>47212846.348269552</v>
      </c>
      <c r="G62" s="238">
        <v>4827981.839882277</v>
      </c>
      <c r="H62" s="238"/>
      <c r="I62" s="238"/>
      <c r="J62" s="238"/>
      <c r="K62" s="238">
        <v>52040828.188151829</v>
      </c>
    </row>
    <row r="63" spans="1:11">
      <c r="A63" s="235" t="s">
        <v>45</v>
      </c>
      <c r="B63" s="236">
        <v>6711996625.5964947</v>
      </c>
      <c r="C63" s="236">
        <v>339617229.62077975</v>
      </c>
      <c r="D63" s="236">
        <v>153441935.19902223</v>
      </c>
      <c r="E63" s="236">
        <v>7205055790.416297</v>
      </c>
      <c r="F63" s="236">
        <v>1569623439.6078441</v>
      </c>
      <c r="G63" s="236">
        <v>4064534449.0556884</v>
      </c>
      <c r="H63" s="236">
        <v>1821578470.2868383</v>
      </c>
      <c r="I63" s="236">
        <v>185860816.54357353</v>
      </c>
      <c r="J63" s="236"/>
      <c r="K63" s="236">
        <v>14846652965.910242</v>
      </c>
    </row>
    <row r="64" spans="1:11">
      <c r="A64" s="240" t="s">
        <v>258</v>
      </c>
      <c r="B64" s="236">
        <v>2109194209.3254194</v>
      </c>
      <c r="C64" s="236">
        <v>5676915.1702940222</v>
      </c>
      <c r="D64" s="236">
        <v>146115460.18028882</v>
      </c>
      <c r="E64" s="236">
        <v>2260986584.6760025</v>
      </c>
      <c r="F64" s="236">
        <v>619191928.65729213</v>
      </c>
      <c r="G64" s="236">
        <v>1840299343.1020088</v>
      </c>
      <c r="H64" s="236">
        <v>1821578470.2868383</v>
      </c>
      <c r="I64" s="236">
        <v>147247357.91392988</v>
      </c>
      <c r="J64" s="236"/>
      <c r="K64" s="236">
        <v>6689303684.6360712</v>
      </c>
    </row>
    <row r="65" spans="1:11">
      <c r="A65" s="239" t="s">
        <v>259</v>
      </c>
      <c r="B65" s="238">
        <v>1403806541.8937018</v>
      </c>
      <c r="C65" s="238"/>
      <c r="D65" s="238">
        <v>100679447.50240007</v>
      </c>
      <c r="E65" s="238">
        <v>1504485989.396102</v>
      </c>
      <c r="F65" s="238">
        <v>107139190.74517654</v>
      </c>
      <c r="G65" s="238"/>
      <c r="H65" s="238"/>
      <c r="I65" s="238">
        <v>90962333.69459714</v>
      </c>
      <c r="J65" s="238"/>
      <c r="K65" s="238">
        <v>1702587513.8358757</v>
      </c>
    </row>
    <row r="66" spans="1:11">
      <c r="A66" s="239" t="s">
        <v>260</v>
      </c>
      <c r="B66" s="238">
        <v>689529817.74996424</v>
      </c>
      <c r="C66" s="238">
        <v>5651423.533333675</v>
      </c>
      <c r="D66" s="238">
        <v>43468751.36431583</v>
      </c>
      <c r="E66" s="238">
        <v>738649992.64761376</v>
      </c>
      <c r="F66" s="238">
        <v>263960479.13316727</v>
      </c>
      <c r="G66" s="238">
        <v>38050217.85029953</v>
      </c>
      <c r="H66" s="238"/>
      <c r="I66" s="238">
        <v>-730782.11898690707</v>
      </c>
      <c r="J66" s="238"/>
      <c r="K66" s="238">
        <v>1039929907.5120935</v>
      </c>
    </row>
    <row r="67" spans="1:11">
      <c r="A67" s="239" t="s">
        <v>261</v>
      </c>
      <c r="B67" s="238">
        <v>15857849.681753322</v>
      </c>
      <c r="C67" s="238">
        <v>25491.636960346888</v>
      </c>
      <c r="D67" s="238">
        <v>1967261.3135729074</v>
      </c>
      <c r="E67" s="238">
        <v>17850602.632286578</v>
      </c>
      <c r="F67" s="238">
        <v>248092258.77894825</v>
      </c>
      <c r="G67" s="238">
        <v>1802249125.2517092</v>
      </c>
      <c r="H67" s="238">
        <v>1821578470.2868383</v>
      </c>
      <c r="I67" s="238">
        <v>57015806.338319629</v>
      </c>
      <c r="J67" s="238"/>
      <c r="K67" s="238">
        <v>3946786263.2881021</v>
      </c>
    </row>
    <row r="68" spans="1:11">
      <c r="A68" s="240" t="s">
        <v>262</v>
      </c>
      <c r="B68" s="236">
        <v>4581611740.8799448</v>
      </c>
      <c r="C68" s="236">
        <v>333939816.66546142</v>
      </c>
      <c r="D68" s="236">
        <v>7326475.0187334195</v>
      </c>
      <c r="E68" s="236">
        <v>4922878032.5641394</v>
      </c>
      <c r="F68" s="236">
        <v>925449661.7276926</v>
      </c>
      <c r="G68" s="236">
        <v>2206092092.3012924</v>
      </c>
      <c r="H68" s="236"/>
      <c r="I68" s="236">
        <v>36358798.304106034</v>
      </c>
      <c r="J68" s="236"/>
      <c r="K68" s="236">
        <v>8090778584.8972311</v>
      </c>
    </row>
    <row r="69" spans="1:11">
      <c r="A69" s="239" t="s">
        <v>360</v>
      </c>
      <c r="B69" s="238">
        <v>2217811043.1946301</v>
      </c>
      <c r="C69" s="238">
        <v>114079140.02611265</v>
      </c>
      <c r="D69" s="238">
        <v>1398494.2132429015</v>
      </c>
      <c r="E69" s="238">
        <v>2333288677.4339857</v>
      </c>
      <c r="F69" s="238">
        <v>295942211.85886633</v>
      </c>
      <c r="G69" s="238">
        <v>928642467.70667088</v>
      </c>
      <c r="H69" s="238"/>
      <c r="I69" s="238">
        <v>12517086.046380216</v>
      </c>
      <c r="J69" s="238"/>
      <c r="K69" s="238">
        <v>3570390443.0459027</v>
      </c>
    </row>
    <row r="70" spans="1:11">
      <c r="A70" s="239" t="s">
        <v>263</v>
      </c>
      <c r="B70" s="238">
        <v>1277877147.6575394</v>
      </c>
      <c r="C70" s="238">
        <v>24276257.646203026</v>
      </c>
      <c r="D70" s="238"/>
      <c r="E70" s="238">
        <v>1302153405.3037424</v>
      </c>
      <c r="F70" s="238">
        <v>481190453.9247784</v>
      </c>
      <c r="G70" s="238">
        <v>83148.267158873496</v>
      </c>
      <c r="H70" s="238"/>
      <c r="I70" s="238">
        <v>-29953311.646267761</v>
      </c>
      <c r="J70" s="238"/>
      <c r="K70" s="238">
        <v>1753473695.8494122</v>
      </c>
    </row>
    <row r="71" spans="1:11">
      <c r="A71" s="239" t="s">
        <v>264</v>
      </c>
      <c r="B71" s="238">
        <v>1085923550.0277753</v>
      </c>
      <c r="C71" s="238">
        <v>195584418.99314576</v>
      </c>
      <c r="D71" s="238">
        <v>5927980.805490518</v>
      </c>
      <c r="E71" s="238">
        <v>1287435949.8264115</v>
      </c>
      <c r="F71" s="238">
        <v>148316995.94404796</v>
      </c>
      <c r="G71" s="238">
        <v>1277366476.3274627</v>
      </c>
      <c r="H71" s="238"/>
      <c r="I71" s="238">
        <v>53795023.903993577</v>
      </c>
      <c r="J71" s="238"/>
      <c r="K71" s="238">
        <v>2766914446.0019159</v>
      </c>
    </row>
    <row r="72" spans="1:11">
      <c r="A72" s="240" t="s">
        <v>129</v>
      </c>
      <c r="B72" s="236">
        <v>21190675.391130894</v>
      </c>
      <c r="C72" s="236">
        <v>497.78502429024076</v>
      </c>
      <c r="D72" s="236"/>
      <c r="E72" s="236">
        <v>21191173.176155183</v>
      </c>
      <c r="F72" s="236">
        <v>24981849.222859301</v>
      </c>
      <c r="G72" s="236">
        <v>18143013.652387332</v>
      </c>
      <c r="H72" s="236"/>
      <c r="I72" s="236">
        <v>2254660.325537622</v>
      </c>
      <c r="J72" s="236"/>
      <c r="K72" s="236">
        <v>66570696.376939438</v>
      </c>
    </row>
    <row r="73" spans="1:11">
      <c r="A73" s="239" t="s">
        <v>265</v>
      </c>
      <c r="B73" s="238"/>
      <c r="C73" s="238"/>
      <c r="D73" s="238"/>
      <c r="E73" s="238"/>
      <c r="F73" s="238">
        <v>311252.19223591132</v>
      </c>
      <c r="G73" s="238">
        <v>4466019.4705569176</v>
      </c>
      <c r="H73" s="238"/>
      <c r="I73" s="238"/>
      <c r="J73" s="238"/>
      <c r="K73" s="238">
        <v>4777271.6627928289</v>
      </c>
    </row>
    <row r="74" spans="1:11">
      <c r="A74" s="239" t="s">
        <v>266</v>
      </c>
      <c r="B74" s="238"/>
      <c r="C74" s="238"/>
      <c r="D74" s="238"/>
      <c r="E74" s="238"/>
      <c r="F74" s="238">
        <v>343771.62415158044</v>
      </c>
      <c r="G74" s="238">
        <v>1641871.1926357949</v>
      </c>
      <c r="H74" s="238"/>
      <c r="I74" s="238"/>
      <c r="J74" s="238"/>
      <c r="K74" s="238">
        <v>1985642.8167873754</v>
      </c>
    </row>
    <row r="75" spans="1:11">
      <c r="A75" s="239" t="s">
        <v>267</v>
      </c>
      <c r="B75" s="238">
        <v>13473097.483995304</v>
      </c>
      <c r="C75" s="238">
        <v>497.78502429024076</v>
      </c>
      <c r="D75" s="238"/>
      <c r="E75" s="238">
        <v>13473595.269019594</v>
      </c>
      <c r="F75" s="238">
        <v>2574156.7506633219</v>
      </c>
      <c r="G75" s="238">
        <v>8524523.8215583004</v>
      </c>
      <c r="H75" s="238"/>
      <c r="I75" s="238">
        <v>2254660.325537622</v>
      </c>
      <c r="J75" s="238"/>
      <c r="K75" s="238">
        <v>26826936.166778836</v>
      </c>
    </row>
    <row r="76" spans="1:11">
      <c r="A76" s="239" t="s">
        <v>268</v>
      </c>
      <c r="B76" s="238">
        <v>7717577.90713559</v>
      </c>
      <c r="C76" s="238"/>
      <c r="D76" s="238"/>
      <c r="E76" s="238">
        <v>7717577.90713559</v>
      </c>
      <c r="F76" s="238">
        <v>21752668.655808486</v>
      </c>
      <c r="G76" s="238">
        <v>3510599.1676363209</v>
      </c>
      <c r="H76" s="238"/>
      <c r="I76" s="238"/>
      <c r="J76" s="238"/>
      <c r="K76" s="238">
        <v>32980845.730580397</v>
      </c>
    </row>
    <row r="77" spans="1:11">
      <c r="A77" s="235" t="s">
        <v>269</v>
      </c>
      <c r="B77" s="236">
        <v>2015494.9172969619</v>
      </c>
      <c r="C77" s="236"/>
      <c r="D77" s="236"/>
      <c r="E77" s="236">
        <v>2015494.9172969619</v>
      </c>
      <c r="F77" s="236">
        <v>175.49347967509701</v>
      </c>
      <c r="G77" s="236"/>
      <c r="H77" s="236"/>
      <c r="I77" s="236"/>
      <c r="J77" s="236">
        <v>223963.3789751819</v>
      </c>
      <c r="K77" s="236">
        <v>2239633.7897518189</v>
      </c>
    </row>
    <row r="78" spans="1:11">
      <c r="A78" s="239" t="s">
        <v>361</v>
      </c>
      <c r="B78" s="238">
        <v>2015494.9172969619</v>
      </c>
      <c r="C78" s="238"/>
      <c r="D78" s="238"/>
      <c r="E78" s="238">
        <v>2015494.9172969619</v>
      </c>
      <c r="F78" s="238">
        <v>175.49347967509701</v>
      </c>
      <c r="G78" s="238"/>
      <c r="H78" s="238"/>
      <c r="I78" s="238"/>
      <c r="J78" s="238">
        <v>223963.3789751819</v>
      </c>
      <c r="K78" s="238">
        <v>2239633.7897518189</v>
      </c>
    </row>
    <row r="79" spans="1:11">
      <c r="A79" s="235" t="s">
        <v>292</v>
      </c>
      <c r="B79" s="236">
        <v>745902339.86449456</v>
      </c>
      <c r="C79" s="236">
        <v>4528165.2827165946</v>
      </c>
      <c r="D79" s="236">
        <v>65647806.946341515</v>
      </c>
      <c r="E79" s="236">
        <v>816078312.09355271</v>
      </c>
      <c r="F79" s="236"/>
      <c r="G79" s="236"/>
      <c r="H79" s="236"/>
      <c r="I79" s="236"/>
      <c r="J79" s="236"/>
      <c r="K79" s="236">
        <v>816078312.09355271</v>
      </c>
    </row>
    <row r="80" spans="1:11">
      <c r="A80" s="239" t="s">
        <v>282</v>
      </c>
      <c r="B80" s="238">
        <v>87456054.059615716</v>
      </c>
      <c r="C80" s="238">
        <v>212936.34910716952</v>
      </c>
      <c r="D80" s="238">
        <v>6955135.2005938459</v>
      </c>
      <c r="E80" s="244">
        <v>94624125.609316736</v>
      </c>
      <c r="F80" s="238"/>
      <c r="G80" s="238"/>
      <c r="H80" s="238"/>
      <c r="I80" s="238"/>
      <c r="J80" s="238"/>
      <c r="K80" s="238">
        <v>94624125.609316736</v>
      </c>
    </row>
    <row r="81" spans="1:11">
      <c r="A81" s="239" t="s">
        <v>283</v>
      </c>
      <c r="B81" s="238">
        <v>5645447.6839245921</v>
      </c>
      <c r="C81" s="238">
        <v>13558.711867448463</v>
      </c>
      <c r="D81" s="238">
        <v>442931.47416125343</v>
      </c>
      <c r="E81" s="244">
        <v>6101937.8699532943</v>
      </c>
      <c r="F81" s="238"/>
      <c r="G81" s="238"/>
      <c r="H81" s="238"/>
      <c r="I81" s="238"/>
      <c r="J81" s="238"/>
      <c r="K81" s="238">
        <v>6101937.8699532943</v>
      </c>
    </row>
    <row r="82" spans="1:11">
      <c r="A82" s="239" t="s">
        <v>362</v>
      </c>
      <c r="B82" s="238">
        <v>60732305.95161134</v>
      </c>
      <c r="C82" s="238">
        <v>145842.04540582834</v>
      </c>
      <c r="D82" s="238">
        <v>4764325.7477851063</v>
      </c>
      <c r="E82" s="244">
        <v>65642473.744802274</v>
      </c>
      <c r="F82" s="238"/>
      <c r="G82" s="238"/>
      <c r="H82" s="238"/>
      <c r="I82" s="238"/>
      <c r="J82" s="238"/>
      <c r="K82" s="238">
        <v>65642473.744802274</v>
      </c>
    </row>
    <row r="83" spans="1:11">
      <c r="A83" s="239" t="s">
        <v>284</v>
      </c>
      <c r="B83" s="238">
        <v>34440405.131851383</v>
      </c>
      <c r="C83" s="238">
        <v>223170.88884799933</v>
      </c>
      <c r="D83" s="238">
        <v>2749077.7046290985</v>
      </c>
      <c r="E83" s="244">
        <v>37412653.725328483</v>
      </c>
      <c r="F83" s="238"/>
      <c r="G83" s="238"/>
      <c r="H83" s="238"/>
      <c r="I83" s="238"/>
      <c r="J83" s="238"/>
      <c r="K83" s="238">
        <v>37412653.725328483</v>
      </c>
    </row>
    <row r="84" spans="1:11">
      <c r="A84" s="239" t="s">
        <v>285</v>
      </c>
      <c r="B84" s="238">
        <v>12543132.667075006</v>
      </c>
      <c r="C84" s="238">
        <v>29876.025038318599</v>
      </c>
      <c r="D84" s="238">
        <v>976063.19409724278</v>
      </c>
      <c r="E84" s="244">
        <v>13549071.886210568</v>
      </c>
      <c r="F84" s="238"/>
      <c r="G84" s="238"/>
      <c r="H84" s="238"/>
      <c r="I84" s="238"/>
      <c r="J84" s="238"/>
      <c r="K84" s="238">
        <v>13549071.886210568</v>
      </c>
    </row>
    <row r="85" spans="1:11">
      <c r="A85" s="239" t="s">
        <v>286</v>
      </c>
      <c r="B85" s="238">
        <v>114254.23309990122</v>
      </c>
      <c r="C85" s="238">
        <v>921.00491513782958</v>
      </c>
      <c r="D85" s="238">
        <v>3022.1288262175403</v>
      </c>
      <c r="E85" s="244">
        <v>118197.36684125659</v>
      </c>
      <c r="F85" s="238"/>
      <c r="G85" s="238"/>
      <c r="H85" s="238"/>
      <c r="I85" s="238"/>
      <c r="J85" s="238"/>
      <c r="K85" s="238">
        <v>118197.36684125659</v>
      </c>
    </row>
    <row r="86" spans="1:11">
      <c r="A86" s="239" t="s">
        <v>287</v>
      </c>
      <c r="B86" s="238">
        <v>241993834.30078655</v>
      </c>
      <c r="C86" s="238">
        <v>1968218.3427882434</v>
      </c>
      <c r="D86" s="238">
        <v>25744652.375380658</v>
      </c>
      <c r="E86" s="244">
        <v>269706705.01895547</v>
      </c>
      <c r="F86" s="238"/>
      <c r="G86" s="238"/>
      <c r="H86" s="238"/>
      <c r="I86" s="238"/>
      <c r="J86" s="238"/>
      <c r="K86" s="238">
        <v>269706705.01895547</v>
      </c>
    </row>
    <row r="87" spans="1:11">
      <c r="A87" s="239" t="s">
        <v>288</v>
      </c>
      <c r="B87" s="238">
        <v>45454546.214428209</v>
      </c>
      <c r="C87" s="238">
        <v>282088.33497380337</v>
      </c>
      <c r="D87" s="238">
        <v>3533680.604693938</v>
      </c>
      <c r="E87" s="244">
        <v>49270315.154095948</v>
      </c>
      <c r="F87" s="238"/>
      <c r="G87" s="238"/>
      <c r="H87" s="238"/>
      <c r="I87" s="238"/>
      <c r="J87" s="238"/>
      <c r="K87" s="238">
        <v>49270315.154095948</v>
      </c>
    </row>
    <row r="88" spans="1:11">
      <c r="A88" s="239" t="s">
        <v>289</v>
      </c>
      <c r="B88" s="238">
        <v>11879.700010049488</v>
      </c>
      <c r="C88" s="238"/>
      <c r="D88" s="238"/>
      <c r="E88" s="244">
        <v>11879.700010049488</v>
      </c>
      <c r="F88" s="238"/>
      <c r="G88" s="238"/>
      <c r="H88" s="238"/>
      <c r="I88" s="238"/>
      <c r="J88" s="238"/>
      <c r="K88" s="238">
        <v>11879.700010049488</v>
      </c>
    </row>
    <row r="89" spans="1:11">
      <c r="A89" s="239" t="s">
        <v>290</v>
      </c>
      <c r="B89" s="238">
        <v>1740809.53770057</v>
      </c>
      <c r="C89" s="238">
        <v>4239.3524519652146</v>
      </c>
      <c r="D89" s="238">
        <v>139113.77591161517</v>
      </c>
      <c r="E89" s="244">
        <v>1884162.6660641504</v>
      </c>
      <c r="F89" s="238"/>
      <c r="G89" s="238"/>
      <c r="H89" s="238"/>
      <c r="I89" s="238"/>
      <c r="J89" s="238"/>
      <c r="K89" s="238">
        <v>1884162.6660641504</v>
      </c>
    </row>
    <row r="90" spans="1:11">
      <c r="A90" s="245" t="s">
        <v>291</v>
      </c>
      <c r="B90" s="242">
        <v>255769670.38439131</v>
      </c>
      <c r="C90" s="242">
        <v>1647314.2273206804</v>
      </c>
      <c r="D90" s="242">
        <v>20339804.740262534</v>
      </c>
      <c r="E90" s="246">
        <v>277756789.35197455</v>
      </c>
      <c r="F90" s="242"/>
      <c r="G90" s="242"/>
      <c r="H90" s="242"/>
      <c r="I90" s="242"/>
      <c r="J90" s="242"/>
      <c r="K90" s="242">
        <v>277756789.35197449</v>
      </c>
    </row>
    <row r="91" spans="1:11">
      <c r="A91" s="143" t="s">
        <v>16</v>
      </c>
    </row>
  </sheetData>
  <mergeCells count="4">
    <mergeCell ref="A6:A7"/>
    <mergeCell ref="B6:K6"/>
    <mergeCell ref="A44:A45"/>
    <mergeCell ref="B44:K44"/>
  </mergeCells>
  <printOptions horizontalCentered="1" verticalCentered="1"/>
  <pageMargins left="0.70866141732283472" right="0.70866141732283472" top="0.74803149606299213" bottom="0.74803149606299213" header="0.31496062992125984" footer="0.31496062992125984"/>
  <pageSetup scale="55" orientation="portrait" r:id="rId1"/>
  <drawing r:id="rId2"/>
</worksheet>
</file>

<file path=xl/worksheets/sheet21.xml><?xml version="1.0" encoding="utf-8"?>
<worksheet xmlns="http://schemas.openxmlformats.org/spreadsheetml/2006/main" xmlns:r="http://schemas.openxmlformats.org/officeDocument/2006/relationships">
  <dimension ref="A1:J14"/>
  <sheetViews>
    <sheetView showGridLines="0" workbookViewId="0"/>
  </sheetViews>
  <sheetFormatPr baseColWidth="10" defaultRowHeight="12.75"/>
  <cols>
    <col min="1" max="1" width="4.1640625" customWidth="1"/>
    <col min="2" max="2" width="39.83203125" customWidth="1"/>
    <col min="3" max="8" width="12.5" bestFit="1" customWidth="1"/>
  </cols>
  <sheetData>
    <row r="1" spans="1:10">
      <c r="A1" s="219" t="s">
        <v>235</v>
      </c>
      <c r="B1" s="219"/>
      <c r="C1" s="220"/>
      <c r="D1" s="220"/>
      <c r="E1" s="220"/>
      <c r="F1" s="220"/>
      <c r="G1" s="220"/>
      <c r="H1" s="220"/>
      <c r="I1" s="221"/>
      <c r="J1" s="221"/>
    </row>
    <row r="2" spans="1:10">
      <c r="A2" s="219" t="s">
        <v>355</v>
      </c>
      <c r="B2" s="219"/>
      <c r="C2" s="220"/>
      <c r="D2" s="220"/>
      <c r="E2" s="220"/>
      <c r="F2" s="220"/>
      <c r="G2" s="220"/>
      <c r="H2" s="220"/>
      <c r="I2" s="221"/>
      <c r="J2" s="221"/>
    </row>
    <row r="3" spans="1:10">
      <c r="A3" s="219" t="s">
        <v>236</v>
      </c>
      <c r="B3" s="219"/>
      <c r="C3" s="220"/>
      <c r="D3" s="220"/>
      <c r="E3" s="220"/>
      <c r="F3" s="220"/>
      <c r="G3" s="220"/>
      <c r="H3" s="220"/>
      <c r="I3" s="221"/>
      <c r="J3" s="221"/>
    </row>
    <row r="4" spans="1:10">
      <c r="A4" s="219" t="s">
        <v>86</v>
      </c>
      <c r="B4" s="219"/>
      <c r="C4" s="220"/>
      <c r="D4" s="220"/>
      <c r="E4" s="220"/>
      <c r="F4" s="220"/>
      <c r="G4" s="220"/>
      <c r="H4" s="220"/>
      <c r="I4" s="221"/>
      <c r="J4" s="221"/>
    </row>
    <row r="5" spans="1:10">
      <c r="A5" s="271" t="s">
        <v>2</v>
      </c>
      <c r="B5" s="271"/>
      <c r="C5" s="287" t="s">
        <v>3</v>
      </c>
      <c r="D5" s="287"/>
      <c r="E5" s="287"/>
      <c r="F5" s="287"/>
      <c r="G5" s="287"/>
      <c r="H5" s="287"/>
    </row>
    <row r="6" spans="1:10">
      <c r="A6" s="272"/>
      <c r="B6" s="272"/>
      <c r="C6" s="293">
        <v>2001</v>
      </c>
      <c r="D6" s="293">
        <v>2002</v>
      </c>
      <c r="E6" s="293">
        <v>2003</v>
      </c>
      <c r="F6" s="293">
        <v>2004</v>
      </c>
      <c r="G6" s="293">
        <v>2005</v>
      </c>
      <c r="H6" s="293">
        <v>2006</v>
      </c>
    </row>
    <row r="7" spans="1:10">
      <c r="A7" s="2" t="s">
        <v>224</v>
      </c>
      <c r="C7" s="161">
        <f>C8+C9</f>
        <v>219826314.70283818</v>
      </c>
      <c r="D7" s="161">
        <f t="shared" ref="D7:H7" si="0">D8+D9</f>
        <v>269446099.43781638</v>
      </c>
      <c r="E7" s="161">
        <f t="shared" si="0"/>
        <v>239352469.40034992</v>
      </c>
      <c r="F7" s="161">
        <f t="shared" si="0"/>
        <v>239516851.21808356</v>
      </c>
      <c r="G7" s="161">
        <f t="shared" si="0"/>
        <v>247560665.20575714</v>
      </c>
      <c r="H7" s="161">
        <f t="shared" si="0"/>
        <v>276409603.96181214</v>
      </c>
    </row>
    <row r="8" spans="1:10">
      <c r="B8" t="s">
        <v>356</v>
      </c>
      <c r="C8" s="222">
        <v>195219780.678195</v>
      </c>
      <c r="D8" s="222">
        <v>245910659.71603826</v>
      </c>
      <c r="E8" s="222">
        <v>212828149.56924471</v>
      </c>
      <c r="F8" s="222">
        <v>222294654.27214471</v>
      </c>
      <c r="G8" s="222">
        <v>227353621.94485137</v>
      </c>
      <c r="H8" s="222">
        <v>256278283.64149773</v>
      </c>
    </row>
    <row r="9" spans="1:10">
      <c r="B9" t="s">
        <v>225</v>
      </c>
      <c r="C9" s="222">
        <v>24606534.024643172</v>
      </c>
      <c r="D9" s="222">
        <v>23535439.721778121</v>
      </c>
      <c r="E9" s="222">
        <v>26524319.831105199</v>
      </c>
      <c r="F9" s="222">
        <v>17222196.945938855</v>
      </c>
      <c r="G9" s="222">
        <v>20207043.26090578</v>
      </c>
      <c r="H9" s="222">
        <v>20131320.320314389</v>
      </c>
    </row>
    <row r="10" spans="1:10">
      <c r="A10" s="2" t="s">
        <v>226</v>
      </c>
      <c r="C10" s="161">
        <f>C11+C12+C13</f>
        <v>136911345.44999999</v>
      </c>
      <c r="D10" s="161">
        <f t="shared" ref="D10:H10" si="1">D11+D12+D13</f>
        <v>159004500.13</v>
      </c>
      <c r="E10" s="161">
        <f t="shared" si="1"/>
        <v>175661339.98000002</v>
      </c>
      <c r="F10" s="161">
        <f t="shared" si="1"/>
        <v>181821420.36000001</v>
      </c>
      <c r="G10" s="161">
        <f t="shared" si="1"/>
        <v>182622374.23000002</v>
      </c>
      <c r="H10" s="161">
        <f t="shared" si="1"/>
        <v>214122704.43000001</v>
      </c>
    </row>
    <row r="11" spans="1:10">
      <c r="A11" s="224"/>
      <c r="B11" t="s">
        <v>227</v>
      </c>
      <c r="C11" s="222">
        <v>33091532</v>
      </c>
      <c r="D11" s="222">
        <v>31765147</v>
      </c>
      <c r="E11" s="222">
        <v>35148685</v>
      </c>
      <c r="F11" s="222">
        <v>35148685</v>
      </c>
      <c r="G11" s="222">
        <v>31926544</v>
      </c>
      <c r="H11" s="222">
        <v>34244724</v>
      </c>
    </row>
    <row r="12" spans="1:10">
      <c r="A12" s="224"/>
      <c r="B12" t="s">
        <v>228</v>
      </c>
      <c r="C12" s="222">
        <v>43734044.890000001</v>
      </c>
      <c r="D12" s="222">
        <v>43064533.93</v>
      </c>
      <c r="E12" s="222">
        <v>51416318</v>
      </c>
      <c r="F12" s="222">
        <v>48086858.109999999</v>
      </c>
      <c r="G12" s="222">
        <v>50840831.420000002</v>
      </c>
      <c r="H12" s="222">
        <v>57032106.420000002</v>
      </c>
    </row>
    <row r="13" spans="1:10">
      <c r="A13" s="206"/>
      <c r="B13" s="206" t="s">
        <v>229</v>
      </c>
      <c r="C13" s="223">
        <v>60085768.560000002</v>
      </c>
      <c r="D13" s="223">
        <v>84174819.200000003</v>
      </c>
      <c r="E13" s="223">
        <v>89096336.980000004</v>
      </c>
      <c r="F13" s="223">
        <v>98585877.25</v>
      </c>
      <c r="G13" s="223">
        <v>99854998.810000002</v>
      </c>
      <c r="H13" s="223">
        <v>122845874.01000001</v>
      </c>
    </row>
    <row r="14" spans="1:10">
      <c r="A14" s="143" t="s">
        <v>16</v>
      </c>
    </row>
  </sheetData>
  <mergeCells count="2">
    <mergeCell ref="C5:H5"/>
    <mergeCell ref="A5:B6"/>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sheetPr>
    <pageSetUpPr fitToPage="1"/>
  </sheetPr>
  <dimension ref="A1:L38"/>
  <sheetViews>
    <sheetView showGridLines="0" workbookViewId="0"/>
  </sheetViews>
  <sheetFormatPr baseColWidth="10" defaultColWidth="12" defaultRowHeight="12.75"/>
  <cols>
    <col min="1" max="3" width="1.6640625" style="88" customWidth="1"/>
    <col min="4" max="4" width="39.6640625" style="88" customWidth="1"/>
    <col min="5" max="5" width="12.83203125" style="88" customWidth="1"/>
    <col min="6" max="11" width="16.33203125" style="88" bestFit="1" customWidth="1"/>
    <col min="12" max="12" width="13.33203125" style="88" customWidth="1"/>
    <col min="13" max="16384" width="12" style="88"/>
  </cols>
  <sheetData>
    <row r="1" spans="1:12" s="94" customFormat="1">
      <c r="A1" s="122" t="s">
        <v>239</v>
      </c>
      <c r="B1" s="122"/>
      <c r="C1" s="122"/>
      <c r="D1" s="122"/>
      <c r="E1" s="122"/>
      <c r="F1" s="122"/>
      <c r="G1" s="122"/>
      <c r="H1" s="122"/>
      <c r="I1" s="122"/>
      <c r="J1" s="122"/>
      <c r="K1" s="122"/>
    </row>
    <row r="2" spans="1:12" s="94" customFormat="1">
      <c r="A2" s="122" t="s">
        <v>103</v>
      </c>
      <c r="B2" s="122"/>
      <c r="C2" s="122"/>
      <c r="D2" s="122"/>
      <c r="E2" s="122"/>
      <c r="F2" s="122"/>
      <c r="G2" s="122"/>
      <c r="H2" s="122"/>
      <c r="I2" s="122"/>
      <c r="J2" s="122"/>
      <c r="K2" s="122"/>
    </row>
    <row r="3" spans="1:12" s="94" customFormat="1" ht="15">
      <c r="A3" s="122" t="s">
        <v>240</v>
      </c>
      <c r="B3" s="122"/>
      <c r="C3" s="122"/>
      <c r="D3" s="122"/>
      <c r="E3" s="122"/>
      <c r="F3" s="122"/>
      <c r="G3" s="122"/>
      <c r="H3" s="122"/>
      <c r="I3" s="122"/>
      <c r="J3" s="122"/>
      <c r="K3" s="122"/>
      <c r="L3" s="176" t="s">
        <v>158</v>
      </c>
    </row>
    <row r="4" spans="1:12" s="94" customFormat="1">
      <c r="A4" s="122" t="s">
        <v>0</v>
      </c>
      <c r="B4" s="122"/>
      <c r="C4" s="122"/>
      <c r="D4" s="122"/>
      <c r="E4" s="122"/>
      <c r="F4" s="122"/>
      <c r="G4" s="122"/>
      <c r="H4" s="122"/>
      <c r="I4" s="122"/>
      <c r="J4" s="122"/>
      <c r="K4" s="122"/>
    </row>
    <row r="5" spans="1:12" s="94" customFormat="1">
      <c r="A5" s="122" t="s">
        <v>113</v>
      </c>
      <c r="B5" s="122"/>
      <c r="C5" s="122"/>
      <c r="D5" s="122"/>
      <c r="E5" s="122"/>
      <c r="F5" s="122"/>
      <c r="G5" s="122"/>
      <c r="H5" s="122"/>
      <c r="I5" s="122"/>
      <c r="J5" s="122"/>
      <c r="K5" s="122"/>
    </row>
    <row r="6" spans="1:12">
      <c r="A6" s="285" t="s">
        <v>2</v>
      </c>
      <c r="B6" s="276"/>
      <c r="C6" s="276"/>
      <c r="D6" s="276"/>
      <c r="E6" s="276"/>
      <c r="F6" s="291" t="s">
        <v>3</v>
      </c>
      <c r="G6" s="291"/>
      <c r="H6" s="291"/>
      <c r="I6" s="291"/>
      <c r="J6" s="291"/>
      <c r="K6" s="291"/>
    </row>
    <row r="7" spans="1:12">
      <c r="A7" s="277"/>
      <c r="B7" s="277"/>
      <c r="C7" s="277"/>
      <c r="D7" s="277"/>
      <c r="E7" s="277"/>
      <c r="F7" s="292">
        <v>2001</v>
      </c>
      <c r="G7" s="292">
        <v>2002</v>
      </c>
      <c r="H7" s="292">
        <v>2003</v>
      </c>
      <c r="I7" s="292">
        <v>2004</v>
      </c>
      <c r="J7" s="292">
        <v>2005</v>
      </c>
      <c r="K7" s="292">
        <v>2006</v>
      </c>
    </row>
    <row r="8" spans="1:12">
      <c r="A8" s="89" t="s">
        <v>134</v>
      </c>
      <c r="B8" s="89"/>
      <c r="E8" s="113"/>
      <c r="F8" s="90"/>
      <c r="G8" s="90"/>
      <c r="H8" s="90"/>
      <c r="I8" s="90"/>
      <c r="J8" s="90"/>
      <c r="K8" s="90"/>
    </row>
    <row r="9" spans="1:12">
      <c r="B9" s="89" t="s">
        <v>343</v>
      </c>
      <c r="E9" s="113"/>
      <c r="F9" s="90"/>
      <c r="G9" s="90"/>
      <c r="H9" s="90"/>
      <c r="I9" s="90"/>
      <c r="J9" s="90"/>
      <c r="K9" s="90"/>
    </row>
    <row r="10" spans="1:12">
      <c r="A10" s="91"/>
      <c r="C10" s="92" t="s">
        <v>151</v>
      </c>
      <c r="E10" s="112" t="s">
        <v>96</v>
      </c>
      <c r="F10" s="93">
        <v>5234921890.3513908</v>
      </c>
      <c r="G10" s="93">
        <v>5194222511.3701134</v>
      </c>
      <c r="H10" s="93">
        <v>6246143113.8870993</v>
      </c>
      <c r="I10" s="93">
        <v>6041829118.4361601</v>
      </c>
      <c r="J10" s="93">
        <v>6235985731.9478998</v>
      </c>
      <c r="K10" s="93">
        <v>6715626314.8377476</v>
      </c>
    </row>
    <row r="11" spans="1:12">
      <c r="A11" s="91"/>
      <c r="C11" s="88" t="s">
        <v>7</v>
      </c>
      <c r="E11" s="112" t="s">
        <v>97</v>
      </c>
      <c r="F11" s="93">
        <v>616565180.32713878</v>
      </c>
      <c r="G11" s="93">
        <v>612997523.48632979</v>
      </c>
      <c r="H11" s="93">
        <v>740505582.35887158</v>
      </c>
      <c r="I11" s="93">
        <v>714793639.03000367</v>
      </c>
      <c r="J11" s="93">
        <v>740505582.35887158</v>
      </c>
      <c r="K11" s="93">
        <v>816078312.09355259</v>
      </c>
    </row>
    <row r="12" spans="1:12">
      <c r="C12" s="88" t="s">
        <v>75</v>
      </c>
      <c r="E12" s="113" t="s">
        <v>98</v>
      </c>
      <c r="F12" s="95">
        <f t="shared" ref="F12:K12" si="0">F10-F11</f>
        <v>4618356710.0242519</v>
      </c>
      <c r="G12" s="95">
        <f t="shared" si="0"/>
        <v>4581224987.8837833</v>
      </c>
      <c r="H12" s="95">
        <f t="shared" si="0"/>
        <v>5505637531.5282278</v>
      </c>
      <c r="I12" s="95">
        <f t="shared" si="0"/>
        <v>5327035479.4061565</v>
      </c>
      <c r="J12" s="95">
        <f t="shared" si="0"/>
        <v>5495480149.5890284</v>
      </c>
      <c r="K12" s="95">
        <f t="shared" si="0"/>
        <v>5899548002.744195</v>
      </c>
    </row>
    <row r="13" spans="1:12">
      <c r="A13" s="91"/>
      <c r="C13" s="88" t="s">
        <v>76</v>
      </c>
      <c r="E13" s="112" t="s">
        <v>96</v>
      </c>
      <c r="F13" s="95">
        <v>14613937.548018344</v>
      </c>
      <c r="G13" s="95">
        <v>13803642.375889689</v>
      </c>
      <c r="H13" s="95">
        <v>14106371.906063704</v>
      </c>
      <c r="I13" s="95">
        <v>14931651.87278791</v>
      </c>
      <c r="J13" s="95">
        <v>14234185.672542</v>
      </c>
      <c r="K13" s="95">
        <v>14464495.169448532</v>
      </c>
    </row>
    <row r="14" spans="1:12">
      <c r="C14" s="91" t="s">
        <v>135</v>
      </c>
      <c r="E14" s="113" t="s">
        <v>98</v>
      </c>
      <c r="F14" s="95">
        <f t="shared" ref="F14:K14" si="1">F12+F13</f>
        <v>4632970647.5722704</v>
      </c>
      <c r="G14" s="95">
        <f t="shared" si="1"/>
        <v>4595028630.2596731</v>
      </c>
      <c r="H14" s="95">
        <f t="shared" si="1"/>
        <v>5519743903.4342918</v>
      </c>
      <c r="I14" s="95">
        <f t="shared" si="1"/>
        <v>5341967131.278944</v>
      </c>
      <c r="J14" s="95">
        <f t="shared" si="1"/>
        <v>5509714335.26157</v>
      </c>
      <c r="K14" s="95">
        <f t="shared" si="1"/>
        <v>5914012497.9136438</v>
      </c>
    </row>
    <row r="15" spans="1:12" s="94" customFormat="1">
      <c r="E15" s="115"/>
    </row>
    <row r="16" spans="1:12">
      <c r="A16" s="94" t="s">
        <v>114</v>
      </c>
      <c r="E16" s="113"/>
    </row>
    <row r="17" spans="1:12">
      <c r="A17" s="94"/>
      <c r="B17" s="94" t="s">
        <v>110</v>
      </c>
      <c r="E17" s="113"/>
    </row>
    <row r="18" spans="1:12">
      <c r="C18" s="91" t="s">
        <v>77</v>
      </c>
      <c r="D18" s="91"/>
      <c r="E18" s="112" t="s">
        <v>78</v>
      </c>
      <c r="F18" s="93">
        <v>146977845956.14099</v>
      </c>
      <c r="G18" s="93">
        <v>162506797949.896</v>
      </c>
      <c r="H18" s="93">
        <v>174044123652.17401</v>
      </c>
      <c r="I18" s="93">
        <v>190440065731.16</v>
      </c>
      <c r="J18" s="93">
        <v>208293949789.26599</v>
      </c>
      <c r="K18" s="93">
        <v>229548209068.22699</v>
      </c>
    </row>
    <row r="19" spans="1:12">
      <c r="C19" s="91" t="s">
        <v>136</v>
      </c>
      <c r="D19" s="91"/>
      <c r="E19" s="112" t="s">
        <v>106</v>
      </c>
      <c r="F19" s="95">
        <f t="shared" ref="F19:K19" si="2">F14</f>
        <v>4632970647.5722704</v>
      </c>
      <c r="G19" s="95">
        <f t="shared" si="2"/>
        <v>4595028630.2596731</v>
      </c>
      <c r="H19" s="95">
        <f t="shared" si="2"/>
        <v>5519743903.4342918</v>
      </c>
      <c r="I19" s="95">
        <f t="shared" si="2"/>
        <v>5341967131.278944</v>
      </c>
      <c r="J19" s="95">
        <f t="shared" si="2"/>
        <v>5509714335.26157</v>
      </c>
      <c r="K19" s="95">
        <f t="shared" si="2"/>
        <v>5914012497.9136438</v>
      </c>
    </row>
    <row r="20" spans="1:12">
      <c r="C20" s="91" t="s">
        <v>184</v>
      </c>
      <c r="D20" s="91"/>
      <c r="E20" s="112" t="s">
        <v>79</v>
      </c>
      <c r="F20" s="96">
        <f t="shared" ref="F20:K20" si="3">(F19/F18)*100</f>
        <v>3.1521557670363292</v>
      </c>
      <c r="G20" s="96">
        <f t="shared" si="3"/>
        <v>2.8275916381519064</v>
      </c>
      <c r="H20" s="96">
        <f t="shared" si="3"/>
        <v>3.1714623783940339</v>
      </c>
      <c r="I20" s="96">
        <f t="shared" si="3"/>
        <v>2.8050647382258731</v>
      </c>
      <c r="J20" s="96">
        <f t="shared" si="3"/>
        <v>2.6451629252005771</v>
      </c>
      <c r="K20" s="96">
        <f t="shared" si="3"/>
        <v>2.5763705680473699</v>
      </c>
    </row>
    <row r="21" spans="1:12">
      <c r="C21" s="91" t="s">
        <v>108</v>
      </c>
      <c r="D21" s="91"/>
      <c r="E21" s="112" t="s">
        <v>80</v>
      </c>
      <c r="F21" s="96">
        <v>1.0361980528589969</v>
      </c>
      <c r="G21" s="96">
        <v>1.0248115285702313</v>
      </c>
      <c r="H21" s="96">
        <v>1.03</v>
      </c>
      <c r="I21" s="96">
        <v>1.0056358207611196</v>
      </c>
      <c r="J21" s="96">
        <v>0.9244812898619803</v>
      </c>
      <c r="K21" s="96">
        <v>0.92529159456777188</v>
      </c>
    </row>
    <row r="22" spans="1:12">
      <c r="C22" s="91" t="s">
        <v>109</v>
      </c>
      <c r="D22" s="91"/>
      <c r="E22" s="112" t="s">
        <v>107</v>
      </c>
      <c r="F22" s="96">
        <f t="shared" ref="F22:K22" si="4">F20-F21</f>
        <v>2.1159577141773322</v>
      </c>
      <c r="G22" s="96">
        <f t="shared" si="4"/>
        <v>1.8027801095816751</v>
      </c>
      <c r="H22" s="96">
        <f t="shared" si="4"/>
        <v>2.1414623783940341</v>
      </c>
      <c r="I22" s="96">
        <f t="shared" si="4"/>
        <v>1.7994289174647535</v>
      </c>
      <c r="J22" s="96">
        <f t="shared" si="4"/>
        <v>1.7206816353385967</v>
      </c>
      <c r="K22" s="96">
        <f t="shared" si="4"/>
        <v>1.6510789734795979</v>
      </c>
    </row>
    <row r="23" spans="1:12">
      <c r="B23" s="94" t="s">
        <v>81</v>
      </c>
      <c r="E23" s="113"/>
    </row>
    <row r="24" spans="1:12" ht="15">
      <c r="C24" s="91" t="s">
        <v>353</v>
      </c>
      <c r="D24" s="91"/>
      <c r="E24" s="112" t="s">
        <v>104</v>
      </c>
      <c r="F24" s="95">
        <v>1209720558.4844401</v>
      </c>
      <c r="G24" s="95">
        <v>1390543050.3022201</v>
      </c>
      <c r="H24" s="95">
        <v>1544049601.44333</v>
      </c>
      <c r="I24" s="95">
        <v>1659639686.11111</v>
      </c>
      <c r="J24" s="95">
        <v>2000210690.9300001</v>
      </c>
      <c r="K24" s="95">
        <v>2156445166.51226</v>
      </c>
    </row>
    <row r="25" spans="1:12">
      <c r="C25" s="91" t="s">
        <v>132</v>
      </c>
      <c r="D25" s="91"/>
      <c r="E25" s="112" t="s">
        <v>111</v>
      </c>
      <c r="F25" s="97">
        <f t="shared" ref="F25:K25" si="5">F24/F19</f>
        <v>0.26111120715136571</v>
      </c>
      <c r="G25" s="97">
        <f t="shared" si="5"/>
        <v>0.30261901768033989</v>
      </c>
      <c r="H25" s="97">
        <f t="shared" si="5"/>
        <v>0.27973210867313036</v>
      </c>
      <c r="I25" s="97">
        <f t="shared" si="5"/>
        <v>0.31067950163777369</v>
      </c>
      <c r="J25" s="97">
        <f t="shared" si="5"/>
        <v>0.36303346584211638</v>
      </c>
      <c r="K25" s="97">
        <f t="shared" si="5"/>
        <v>0.36463317709812326</v>
      </c>
      <c r="L25" s="96"/>
    </row>
    <row r="26" spans="1:12">
      <c r="E26" s="113"/>
      <c r="F26" s="95"/>
      <c r="G26" s="95"/>
      <c r="H26" s="95"/>
      <c r="I26" s="95"/>
      <c r="J26" s="95"/>
      <c r="K26" s="95"/>
    </row>
    <row r="27" spans="1:12">
      <c r="B27" s="94" t="s">
        <v>100</v>
      </c>
      <c r="E27" s="112"/>
    </row>
    <row r="28" spans="1:12">
      <c r="A28" s="91"/>
      <c r="C28" s="91" t="s">
        <v>115</v>
      </c>
      <c r="D28" s="91"/>
      <c r="E28" s="112" t="s">
        <v>112</v>
      </c>
      <c r="F28" s="97">
        <f t="shared" ref="F28:K28" si="6">((F18-F24)/F18)*100</f>
        <v>99.176936802540013</v>
      </c>
      <c r="G28" s="97">
        <f t="shared" si="6"/>
        <v>99.144316996061335</v>
      </c>
      <c r="H28" s="97">
        <f t="shared" si="6"/>
        <v>99.112840141314337</v>
      </c>
      <c r="I28" s="97">
        <f t="shared" si="6"/>
        <v>99.128523885066286</v>
      </c>
      <c r="J28" s="97">
        <f t="shared" si="6"/>
        <v>99.03971733554738</v>
      </c>
      <c r="K28" s="97">
        <f t="shared" si="6"/>
        <v>99.060569814390789</v>
      </c>
    </row>
    <row r="29" spans="1:12">
      <c r="E29" s="113"/>
      <c r="F29" s="95"/>
      <c r="G29" s="95"/>
      <c r="H29" s="95"/>
      <c r="I29" s="95"/>
      <c r="J29" s="95"/>
      <c r="K29" s="95"/>
    </row>
    <row r="30" spans="1:12">
      <c r="A30" s="94" t="s">
        <v>82</v>
      </c>
      <c r="E30" s="112"/>
      <c r="F30" s="90">
        <v>504643.71539748105</v>
      </c>
      <c r="G30" s="90">
        <v>515942.26918190334</v>
      </c>
      <c r="H30" s="90">
        <v>530538.24069519935</v>
      </c>
      <c r="I30" s="90">
        <v>536228.69301808451</v>
      </c>
      <c r="J30" s="90">
        <v>538225.12915845099</v>
      </c>
      <c r="K30" s="90">
        <v>572499.48106690089</v>
      </c>
    </row>
    <row r="31" spans="1:12">
      <c r="B31" s="91" t="s">
        <v>11</v>
      </c>
      <c r="E31" s="113"/>
      <c r="F31" s="93">
        <v>34614.58789219887</v>
      </c>
      <c r="G31" s="93">
        <v>35144.682630366602</v>
      </c>
      <c r="H31" s="93">
        <v>35597.733177491013</v>
      </c>
      <c r="I31" s="93">
        <v>36222.722292223974</v>
      </c>
      <c r="J31" s="93">
        <v>36713.252760209631</v>
      </c>
      <c r="K31" s="93">
        <v>38345.574852578444</v>
      </c>
    </row>
    <row r="32" spans="1:12">
      <c r="B32" s="91" t="s">
        <v>83</v>
      </c>
      <c r="E32" s="113"/>
      <c r="F32" s="95">
        <v>454000.12750528217</v>
      </c>
      <c r="G32" s="95">
        <v>464401.58655153675</v>
      </c>
      <c r="H32" s="95">
        <v>478062.50751770835</v>
      </c>
      <c r="I32" s="95">
        <v>482925.97072586056</v>
      </c>
      <c r="J32" s="95">
        <v>484351.87639824144</v>
      </c>
      <c r="K32" s="95">
        <v>515792.90621432249</v>
      </c>
    </row>
    <row r="33" spans="1:11">
      <c r="A33" s="98"/>
      <c r="B33" s="99" t="s">
        <v>84</v>
      </c>
      <c r="C33" s="98"/>
      <c r="D33" s="98"/>
      <c r="E33" s="136"/>
      <c r="F33" s="80">
        <v>16029</v>
      </c>
      <c r="G33" s="80">
        <v>16396</v>
      </c>
      <c r="H33" s="80">
        <v>16878</v>
      </c>
      <c r="I33" s="80">
        <v>17080</v>
      </c>
      <c r="J33" s="80">
        <v>17160</v>
      </c>
      <c r="K33" s="80">
        <v>18361</v>
      </c>
    </row>
    <row r="34" spans="1:11" ht="16.5">
      <c r="A34" s="91" t="s">
        <v>354</v>
      </c>
    </row>
    <row r="35" spans="1:11">
      <c r="A35" s="143" t="s">
        <v>16</v>
      </c>
      <c r="K35" s="152"/>
    </row>
    <row r="37" spans="1:11" ht="13.5">
      <c r="C37" s="96"/>
      <c r="D37" s="150"/>
      <c r="F37" s="147"/>
      <c r="G37" s="148"/>
      <c r="H37" s="149"/>
      <c r="I37" s="149"/>
      <c r="J37" s="149"/>
      <c r="K37" s="149"/>
    </row>
    <row r="38" spans="1:11" ht="13.5">
      <c r="C38" s="96"/>
      <c r="D38" s="150"/>
      <c r="E38" s="96"/>
      <c r="F38" s="151"/>
      <c r="G38" s="151"/>
      <c r="H38" s="151"/>
      <c r="I38" s="151"/>
      <c r="J38" s="151"/>
      <c r="K38" s="151"/>
    </row>
  </sheetData>
  <mergeCells count="1">
    <mergeCell ref="A6:E7"/>
  </mergeCells>
  <conditionalFormatting sqref="B8:B9 F7:K7 C10 A8">
    <cfRule type="cellIs" dxfId="0" priority="3" stopIfTrue="1" operator="lessThan">
      <formula>0</formula>
    </cfRule>
  </conditionalFormatting>
  <pageMargins left="0.70866141732283472" right="0.70866141732283472" top="0.74803149606299213" bottom="0.74803149606299213" header="0.31496062992125984" footer="0.31496062992125984"/>
  <pageSetup scale="77" orientation="portrait" r:id="rId1"/>
  <drawing r:id="rId2"/>
</worksheet>
</file>

<file path=xl/worksheets/sheet23.xml><?xml version="1.0" encoding="utf-8"?>
<worksheet xmlns="http://schemas.openxmlformats.org/spreadsheetml/2006/main" xmlns:r="http://schemas.openxmlformats.org/officeDocument/2006/relationships">
  <dimension ref="A1:I47"/>
  <sheetViews>
    <sheetView showGridLines="0" workbookViewId="0"/>
  </sheetViews>
  <sheetFormatPr baseColWidth="10" defaultRowHeight="12.75"/>
  <cols>
    <col min="1" max="1" width="48.6640625" style="15" bestFit="1" customWidth="1"/>
    <col min="2" max="2" width="15.1640625" style="15" bestFit="1" customWidth="1"/>
    <col min="3" max="3" width="14.1640625" style="15" bestFit="1" customWidth="1"/>
    <col min="4" max="4" width="14.6640625" style="15" bestFit="1" customWidth="1"/>
    <col min="5" max="6" width="15.1640625" style="15" bestFit="1" customWidth="1"/>
    <col min="7" max="7" width="14.1640625" style="15" bestFit="1" customWidth="1"/>
    <col min="8" max="8" width="14.6640625" style="15" bestFit="1" customWidth="1"/>
    <col min="9" max="9" width="15.1640625" style="15" bestFit="1" customWidth="1"/>
    <col min="10" max="16384" width="12" style="15"/>
  </cols>
  <sheetData>
    <row r="1" spans="1:9">
      <c r="A1" s="71" t="s">
        <v>300</v>
      </c>
      <c r="B1" s="71"/>
      <c r="C1" s="72"/>
      <c r="D1" s="72"/>
      <c r="E1" s="72"/>
      <c r="F1" s="72"/>
      <c r="G1" s="72"/>
      <c r="H1" s="72"/>
      <c r="I1" s="72"/>
    </row>
    <row r="2" spans="1:9">
      <c r="A2" s="71" t="s">
        <v>101</v>
      </c>
      <c r="B2" s="71"/>
      <c r="C2" s="72"/>
      <c r="D2" s="72"/>
      <c r="E2" s="72"/>
      <c r="F2" s="72"/>
      <c r="G2" s="72"/>
      <c r="H2" s="72"/>
      <c r="I2" s="72"/>
    </row>
    <row r="3" spans="1:9">
      <c r="A3" s="71" t="s">
        <v>301</v>
      </c>
      <c r="B3" s="71"/>
      <c r="C3" s="72"/>
      <c r="D3" s="72"/>
      <c r="E3" s="72"/>
      <c r="F3" s="72"/>
      <c r="G3" s="72"/>
      <c r="H3" s="72"/>
      <c r="I3" s="72"/>
    </row>
    <row r="4" spans="1:9">
      <c r="A4" s="71" t="s">
        <v>279</v>
      </c>
      <c r="B4" s="71"/>
      <c r="C4" s="72"/>
      <c r="D4" s="72"/>
      <c r="E4" s="72"/>
      <c r="F4" s="72"/>
      <c r="G4" s="72"/>
      <c r="H4" s="72"/>
      <c r="I4" s="72"/>
    </row>
    <row r="5" spans="1:9" ht="18" customHeight="1">
      <c r="A5" s="71" t="s">
        <v>90</v>
      </c>
      <c r="B5" s="71"/>
      <c r="C5" s="72"/>
      <c r="D5" s="72"/>
      <c r="E5" s="72"/>
      <c r="F5" s="72"/>
      <c r="G5" s="72"/>
      <c r="H5" s="72"/>
      <c r="I5" s="72"/>
    </row>
    <row r="6" spans="1:9">
      <c r="A6" s="286" t="s">
        <v>304</v>
      </c>
      <c r="B6" s="287" t="s">
        <v>87</v>
      </c>
      <c r="C6" s="287"/>
      <c r="D6" s="287"/>
      <c r="E6" s="287"/>
      <c r="F6" s="289" t="s">
        <v>88</v>
      </c>
      <c r="G6" s="289"/>
      <c r="H6" s="289"/>
      <c r="I6" s="289"/>
    </row>
    <row r="7" spans="1:9" ht="25.5" customHeight="1">
      <c r="A7" s="286"/>
      <c r="B7" s="288" t="s">
        <v>12</v>
      </c>
      <c r="C7" s="288" t="s">
        <v>13</v>
      </c>
      <c r="D7" s="288" t="s">
        <v>14</v>
      </c>
      <c r="E7" s="288" t="s">
        <v>15</v>
      </c>
      <c r="F7" s="290" t="s">
        <v>12</v>
      </c>
      <c r="G7" s="290" t="s">
        <v>13</v>
      </c>
      <c r="H7" s="290" t="s">
        <v>14</v>
      </c>
      <c r="I7" s="290" t="s">
        <v>15</v>
      </c>
    </row>
    <row r="8" spans="1:9">
      <c r="A8" s="250" t="s">
        <v>302</v>
      </c>
      <c r="B8" s="252">
        <v>1388492.2599999998</v>
      </c>
      <c r="C8" s="252">
        <v>3408.04</v>
      </c>
      <c r="D8" s="252">
        <v>-20884.640000000003</v>
      </c>
      <c r="E8" s="252">
        <v>1371015.6600000001</v>
      </c>
      <c r="F8" s="252">
        <v>2306250.4600000004</v>
      </c>
      <c r="G8" s="252">
        <v>9397.0399999999991</v>
      </c>
      <c r="H8" s="252">
        <v>-29205.260000000006</v>
      </c>
      <c r="I8" s="252">
        <v>2286442.2400000002</v>
      </c>
    </row>
    <row r="9" spans="1:9">
      <c r="A9" s="248" t="s">
        <v>294</v>
      </c>
      <c r="B9" s="1">
        <v>704323.74</v>
      </c>
      <c r="C9" s="1">
        <v>780.55</v>
      </c>
      <c r="D9" s="1">
        <v>-11526.27</v>
      </c>
      <c r="E9" s="1">
        <v>693578.02</v>
      </c>
      <c r="F9" s="1">
        <v>742777.99999999988</v>
      </c>
      <c r="G9" s="1">
        <v>710.41</v>
      </c>
      <c r="H9" s="1">
        <v>-10718.880000000001</v>
      </c>
      <c r="I9" s="1">
        <v>732769.53</v>
      </c>
    </row>
    <row r="10" spans="1:9">
      <c r="A10" s="249" t="s">
        <v>172</v>
      </c>
      <c r="B10" s="182">
        <v>6647.4699999999993</v>
      </c>
      <c r="C10" s="182">
        <v>13.440000000000001</v>
      </c>
      <c r="D10" s="182">
        <v>-108.81</v>
      </c>
      <c r="E10" s="182">
        <v>6552.1</v>
      </c>
      <c r="F10" s="182">
        <v>44563.08</v>
      </c>
      <c r="G10" s="182">
        <v>71.239999999999995</v>
      </c>
      <c r="H10" s="182">
        <v>-692.89</v>
      </c>
      <c r="I10" s="182">
        <v>43941.43</v>
      </c>
    </row>
    <row r="11" spans="1:9">
      <c r="A11" s="249" t="s">
        <v>173</v>
      </c>
      <c r="B11" s="182">
        <v>683396.78</v>
      </c>
      <c r="C11" s="182">
        <v>281.56</v>
      </c>
      <c r="D11" s="182">
        <v>-10740.35</v>
      </c>
      <c r="E11" s="182">
        <v>672937.99</v>
      </c>
      <c r="F11" s="182">
        <v>592435.82999999996</v>
      </c>
      <c r="G11" s="182">
        <v>591.62</v>
      </c>
      <c r="H11" s="182">
        <v>-8404.8100000000013</v>
      </c>
      <c r="I11" s="182">
        <v>584622.64</v>
      </c>
    </row>
    <row r="12" spans="1:9">
      <c r="A12" s="249" t="s">
        <v>174</v>
      </c>
      <c r="B12" s="182">
        <v>14279.490000000002</v>
      </c>
      <c r="C12" s="182">
        <v>485.55</v>
      </c>
      <c r="D12" s="182">
        <v>-677.11</v>
      </c>
      <c r="E12" s="182">
        <v>14087.93</v>
      </c>
      <c r="F12" s="182">
        <v>105779.09</v>
      </c>
      <c r="G12" s="182">
        <v>47.55</v>
      </c>
      <c r="H12" s="182">
        <v>-1621.1799999999998</v>
      </c>
      <c r="I12" s="182">
        <v>104205.46</v>
      </c>
    </row>
    <row r="13" spans="1:9">
      <c r="A13" s="248" t="s">
        <v>295</v>
      </c>
      <c r="B13" s="1">
        <v>371128.72000000003</v>
      </c>
      <c r="C13" s="1">
        <v>616.72</v>
      </c>
      <c r="D13" s="1">
        <v>-6001.67</v>
      </c>
      <c r="E13" s="1">
        <v>365743.77</v>
      </c>
      <c r="F13" s="1">
        <v>718553.3600000001</v>
      </c>
      <c r="G13" s="1">
        <v>1344.6</v>
      </c>
      <c r="H13" s="1">
        <v>-10487.740000000002</v>
      </c>
      <c r="I13" s="1">
        <v>709410.22</v>
      </c>
    </row>
    <row r="14" spans="1:9">
      <c r="A14" s="249" t="s">
        <v>172</v>
      </c>
      <c r="B14" s="182">
        <v>18308.28</v>
      </c>
      <c r="C14" s="182">
        <v>58.91</v>
      </c>
      <c r="D14" s="182">
        <v>-292.56</v>
      </c>
      <c r="E14" s="182">
        <v>18074.63</v>
      </c>
      <c r="F14" s="182">
        <v>141527.98000000001</v>
      </c>
      <c r="G14" s="182">
        <v>502.55999999999995</v>
      </c>
      <c r="H14" s="182">
        <v>-2096.15</v>
      </c>
      <c r="I14" s="182">
        <v>139934.38999999998</v>
      </c>
    </row>
    <row r="15" spans="1:9">
      <c r="A15" s="249" t="s">
        <v>173</v>
      </c>
      <c r="B15" s="182">
        <v>336043.86</v>
      </c>
      <c r="C15" s="182">
        <v>452.34000000000003</v>
      </c>
      <c r="D15" s="182">
        <v>-5363.03</v>
      </c>
      <c r="E15" s="182">
        <v>331133.17000000004</v>
      </c>
      <c r="F15" s="182">
        <v>291698.31</v>
      </c>
      <c r="G15" s="182">
        <v>719.76</v>
      </c>
      <c r="H15" s="182">
        <v>-4068.7300000000005</v>
      </c>
      <c r="I15" s="182">
        <v>288349.34000000003</v>
      </c>
    </row>
    <row r="16" spans="1:9">
      <c r="A16" s="249" t="s">
        <v>174</v>
      </c>
      <c r="B16" s="182">
        <v>16776.580000000002</v>
      </c>
      <c r="C16" s="182">
        <v>105.47</v>
      </c>
      <c r="D16" s="182">
        <v>-346.08</v>
      </c>
      <c r="E16" s="182">
        <v>16535.97</v>
      </c>
      <c r="F16" s="182">
        <v>285327.07</v>
      </c>
      <c r="G16" s="182">
        <v>122.28</v>
      </c>
      <c r="H16" s="182">
        <v>-4322.8599999999997</v>
      </c>
      <c r="I16" s="182">
        <v>281126.49</v>
      </c>
    </row>
    <row r="17" spans="1:9">
      <c r="A17" s="248" t="s">
        <v>296</v>
      </c>
      <c r="B17" s="1">
        <v>175942.82</v>
      </c>
      <c r="C17" s="1">
        <v>602.79000000000008</v>
      </c>
      <c r="D17" s="1">
        <v>-2761.13</v>
      </c>
      <c r="E17" s="1">
        <v>173784.48</v>
      </c>
      <c r="F17" s="1">
        <v>309133.83</v>
      </c>
      <c r="G17" s="1">
        <v>1618.03</v>
      </c>
      <c r="H17" s="1">
        <v>-5577.2800000000007</v>
      </c>
      <c r="I17" s="1">
        <v>305174.57999999996</v>
      </c>
    </row>
    <row r="18" spans="1:9">
      <c r="A18" s="249" t="s">
        <v>172</v>
      </c>
      <c r="B18" s="182">
        <v>8161.64</v>
      </c>
      <c r="C18" s="182">
        <v>62.66</v>
      </c>
      <c r="D18" s="182">
        <v>-126.12</v>
      </c>
      <c r="E18" s="182">
        <v>8098.18</v>
      </c>
      <c r="F18" s="182">
        <v>67407.87</v>
      </c>
      <c r="G18" s="182">
        <v>659.65000000000009</v>
      </c>
      <c r="H18" s="182">
        <v>-843.43000000000006</v>
      </c>
      <c r="I18" s="182">
        <v>67224.09</v>
      </c>
    </row>
    <row r="19" spans="1:9">
      <c r="A19" s="249" t="s">
        <v>173</v>
      </c>
      <c r="B19" s="182">
        <v>161371</v>
      </c>
      <c r="C19" s="182">
        <v>487.3</v>
      </c>
      <c r="D19" s="182">
        <v>-2491.73</v>
      </c>
      <c r="E19" s="182">
        <v>159366.57</v>
      </c>
      <c r="F19" s="182">
        <v>143113.14000000001</v>
      </c>
      <c r="G19" s="182">
        <v>916.16</v>
      </c>
      <c r="H19" s="182">
        <v>-1806.08</v>
      </c>
      <c r="I19" s="182">
        <v>142223.22</v>
      </c>
    </row>
    <row r="20" spans="1:9">
      <c r="A20" s="249" t="s">
        <v>174</v>
      </c>
      <c r="B20" s="182">
        <v>6410.18</v>
      </c>
      <c r="C20" s="182">
        <v>52.83</v>
      </c>
      <c r="D20" s="182">
        <v>-143.28</v>
      </c>
      <c r="E20" s="182">
        <v>6319.73</v>
      </c>
      <c r="F20" s="182">
        <v>98612.819999999992</v>
      </c>
      <c r="G20" s="182">
        <v>42.22</v>
      </c>
      <c r="H20" s="182">
        <v>-2927.77</v>
      </c>
      <c r="I20" s="182">
        <v>95727.26999999999</v>
      </c>
    </row>
    <row r="21" spans="1:9" ht="15">
      <c r="A21" s="248" t="s">
        <v>342</v>
      </c>
      <c r="B21" s="1">
        <v>6116.59</v>
      </c>
      <c r="C21" s="1">
        <v>62.37</v>
      </c>
      <c r="D21" s="1">
        <v>-27.349999999999998</v>
      </c>
      <c r="E21" s="1">
        <v>6151.61</v>
      </c>
      <c r="F21" s="1">
        <v>25749.15</v>
      </c>
      <c r="G21" s="1">
        <v>262.55</v>
      </c>
      <c r="H21" s="1">
        <v>-115.11</v>
      </c>
      <c r="I21" s="1">
        <v>25896.59</v>
      </c>
    </row>
    <row r="22" spans="1:9">
      <c r="A22" s="249" t="s">
        <v>172</v>
      </c>
      <c r="B22" s="182">
        <v>994.35</v>
      </c>
      <c r="C22" s="182">
        <v>10.14</v>
      </c>
      <c r="D22" s="182">
        <v>-4.45</v>
      </c>
      <c r="E22" s="182">
        <v>1000.04</v>
      </c>
      <c r="F22" s="182">
        <v>14453.07</v>
      </c>
      <c r="G22" s="182">
        <v>147.37</v>
      </c>
      <c r="H22" s="182">
        <v>-64.61</v>
      </c>
      <c r="I22" s="182">
        <v>14535.83</v>
      </c>
    </row>
    <row r="23" spans="1:9">
      <c r="A23" s="249" t="s">
        <v>173</v>
      </c>
      <c r="B23" s="182">
        <v>5122.24</v>
      </c>
      <c r="C23" s="182">
        <v>52.23</v>
      </c>
      <c r="D23" s="182">
        <v>-22.9</v>
      </c>
      <c r="E23" s="182">
        <v>5151.57</v>
      </c>
      <c r="F23" s="182">
        <v>11296.08</v>
      </c>
      <c r="G23" s="182">
        <v>115.18</v>
      </c>
      <c r="H23" s="182">
        <v>-50.5</v>
      </c>
      <c r="I23" s="182">
        <v>11360.76</v>
      </c>
    </row>
    <row r="24" spans="1:9">
      <c r="A24" s="248" t="s">
        <v>298</v>
      </c>
      <c r="B24" s="1">
        <v>130980.39</v>
      </c>
      <c r="C24" s="1">
        <v>1345.61</v>
      </c>
      <c r="D24" s="1">
        <v>-568.22</v>
      </c>
      <c r="E24" s="1">
        <v>131757.78</v>
      </c>
      <c r="F24" s="1">
        <v>510036.12</v>
      </c>
      <c r="G24" s="1">
        <v>5461.45</v>
      </c>
      <c r="H24" s="1">
        <v>-2306.25</v>
      </c>
      <c r="I24" s="1">
        <v>513191.32</v>
      </c>
    </row>
    <row r="25" spans="1:9">
      <c r="A25" s="249" t="s">
        <v>299</v>
      </c>
      <c r="B25" s="182">
        <v>130980.39</v>
      </c>
      <c r="C25" s="182">
        <v>1345.61</v>
      </c>
      <c r="D25" s="182">
        <v>-568.22</v>
      </c>
      <c r="E25" s="182">
        <v>131757.78</v>
      </c>
      <c r="F25" s="182">
        <v>510036.12</v>
      </c>
      <c r="G25" s="182">
        <v>5461.45</v>
      </c>
      <c r="H25" s="182">
        <v>-2306.25</v>
      </c>
      <c r="I25" s="182">
        <v>513191.32</v>
      </c>
    </row>
    <row r="26" spans="1:9" ht="20.25" customHeight="1">
      <c r="A26" s="251" t="s">
        <v>303</v>
      </c>
      <c r="B26" s="253">
        <v>1233966.0199999998</v>
      </c>
      <c r="C26" s="253">
        <v>2143.42</v>
      </c>
      <c r="D26" s="253">
        <v>-20970.55</v>
      </c>
      <c r="E26" s="253">
        <v>1215138.8899999997</v>
      </c>
      <c r="F26" s="253">
        <v>765852.52</v>
      </c>
      <c r="G26" s="253">
        <v>10065.029999999997</v>
      </c>
      <c r="H26" s="253">
        <v>-21683.62</v>
      </c>
      <c r="I26" s="253">
        <v>754233.92999999993</v>
      </c>
    </row>
    <row r="27" spans="1:9">
      <c r="A27" s="248" t="s">
        <v>294</v>
      </c>
      <c r="B27" s="1">
        <v>640624.53999999992</v>
      </c>
      <c r="C27" s="1">
        <v>564.68000000000006</v>
      </c>
      <c r="D27" s="1">
        <v>-10566.39</v>
      </c>
      <c r="E27" s="1">
        <v>630622.82999999996</v>
      </c>
      <c r="F27" s="1">
        <v>226031.05</v>
      </c>
      <c r="G27" s="1">
        <v>2392.96</v>
      </c>
      <c r="H27" s="1">
        <v>-5488.6799999999994</v>
      </c>
      <c r="I27" s="1">
        <v>222935.33000000002</v>
      </c>
    </row>
    <row r="28" spans="1:9">
      <c r="A28" s="249" t="s">
        <v>172</v>
      </c>
      <c r="B28" s="182">
        <v>5227.32</v>
      </c>
      <c r="C28" s="182">
        <v>114.74</v>
      </c>
      <c r="D28" s="182">
        <v>-190.45999999999998</v>
      </c>
      <c r="E28" s="182">
        <v>5151.6000000000004</v>
      </c>
      <c r="F28" s="182">
        <v>13971.92</v>
      </c>
      <c r="G28" s="182">
        <v>109.35</v>
      </c>
      <c r="H28" s="182">
        <v>-306.14999999999998</v>
      </c>
      <c r="I28" s="182">
        <v>13775.119999999999</v>
      </c>
    </row>
    <row r="29" spans="1:9">
      <c r="A29" s="249" t="s">
        <v>173</v>
      </c>
      <c r="B29" s="182">
        <v>625720.86</v>
      </c>
      <c r="C29" s="182">
        <v>364.35</v>
      </c>
      <c r="D29" s="182">
        <v>-10144.280000000001</v>
      </c>
      <c r="E29" s="182">
        <v>615940.93000000005</v>
      </c>
      <c r="F29" s="182">
        <v>166800.13</v>
      </c>
      <c r="G29" s="182">
        <v>2103.11</v>
      </c>
      <c r="H29" s="182">
        <v>-4326.54</v>
      </c>
      <c r="I29" s="182">
        <v>164576.70000000001</v>
      </c>
    </row>
    <row r="30" spans="1:9">
      <c r="A30" s="249" t="s">
        <v>175</v>
      </c>
      <c r="B30" s="182">
        <v>2356.96</v>
      </c>
      <c r="C30" s="182"/>
      <c r="D30" s="182">
        <v>-36.14</v>
      </c>
      <c r="E30" s="182">
        <v>2320.8200000000002</v>
      </c>
      <c r="F30" s="182">
        <v>11324.55</v>
      </c>
      <c r="G30" s="182"/>
      <c r="H30" s="182">
        <v>-172.38</v>
      </c>
      <c r="I30" s="182">
        <v>11152.17</v>
      </c>
    </row>
    <row r="31" spans="1:9">
      <c r="A31" s="249" t="s">
        <v>174</v>
      </c>
      <c r="B31" s="182">
        <v>7319.4000000000005</v>
      </c>
      <c r="C31" s="182">
        <v>85.59</v>
      </c>
      <c r="D31" s="182">
        <v>-195.51</v>
      </c>
      <c r="E31" s="182">
        <v>7209.48</v>
      </c>
      <c r="F31" s="182">
        <v>33934.449999999997</v>
      </c>
      <c r="G31" s="182">
        <v>180.5</v>
      </c>
      <c r="H31" s="182">
        <v>-683.61</v>
      </c>
      <c r="I31" s="182">
        <v>33431.339999999997</v>
      </c>
    </row>
    <row r="32" spans="1:9">
      <c r="A32" s="248" t="s">
        <v>295</v>
      </c>
      <c r="B32" s="1">
        <v>344380.69</v>
      </c>
      <c r="C32" s="1">
        <v>428.05999999999995</v>
      </c>
      <c r="D32" s="1">
        <v>-5638.7200000000012</v>
      </c>
      <c r="E32" s="1">
        <v>339170.03</v>
      </c>
      <c r="F32" s="1">
        <v>225299.56</v>
      </c>
      <c r="G32" s="1">
        <v>2717.87</v>
      </c>
      <c r="H32" s="1">
        <v>-4158.63</v>
      </c>
      <c r="I32" s="1">
        <v>223858.80000000002</v>
      </c>
    </row>
    <row r="33" spans="1:9">
      <c r="A33" s="249" t="s">
        <v>172</v>
      </c>
      <c r="B33" s="182">
        <v>18047.63</v>
      </c>
      <c r="C33" s="182">
        <v>136.70999999999998</v>
      </c>
      <c r="D33" s="182">
        <v>-332.63</v>
      </c>
      <c r="E33" s="182">
        <v>17851.71</v>
      </c>
      <c r="F33" s="182">
        <v>48845.75</v>
      </c>
      <c r="G33" s="182">
        <v>660.43000000000006</v>
      </c>
      <c r="H33" s="182">
        <v>-910.51</v>
      </c>
      <c r="I33" s="182">
        <v>48595.67</v>
      </c>
    </row>
    <row r="34" spans="1:9">
      <c r="A34" s="249" t="s">
        <v>173</v>
      </c>
      <c r="B34" s="182">
        <v>306881.49</v>
      </c>
      <c r="C34" s="182">
        <v>241.47</v>
      </c>
      <c r="D34" s="182">
        <v>-4968.1200000000008</v>
      </c>
      <c r="E34" s="182">
        <v>302154.84000000003</v>
      </c>
      <c r="F34" s="182">
        <v>84928.290000000008</v>
      </c>
      <c r="G34" s="182">
        <v>1575.26</v>
      </c>
      <c r="H34" s="182">
        <v>-1423.65</v>
      </c>
      <c r="I34" s="182">
        <v>85079.9</v>
      </c>
    </row>
    <row r="35" spans="1:9">
      <c r="A35" s="249" t="s">
        <v>174</v>
      </c>
      <c r="B35" s="182">
        <v>19451.57</v>
      </c>
      <c r="C35" s="182">
        <v>49.88</v>
      </c>
      <c r="D35" s="182">
        <v>-337.96999999999997</v>
      </c>
      <c r="E35" s="182">
        <v>19163.48</v>
      </c>
      <c r="F35" s="182">
        <v>91525.51999999999</v>
      </c>
      <c r="G35" s="182">
        <v>482.18</v>
      </c>
      <c r="H35" s="182">
        <v>-1824.47</v>
      </c>
      <c r="I35" s="182">
        <v>90183.23000000001</v>
      </c>
    </row>
    <row r="36" spans="1:9">
      <c r="A36" s="248" t="s">
        <v>296</v>
      </c>
      <c r="B36" s="1">
        <v>162347.66999999998</v>
      </c>
      <c r="C36" s="1">
        <v>390.36</v>
      </c>
      <c r="D36" s="1">
        <v>-2633.23</v>
      </c>
      <c r="E36" s="1">
        <v>160104.80000000002</v>
      </c>
      <c r="F36" s="1">
        <v>113196.89</v>
      </c>
      <c r="G36" s="1">
        <v>3262.14</v>
      </c>
      <c r="H36" s="1">
        <v>-1445.82</v>
      </c>
      <c r="I36" s="1">
        <v>115013.21</v>
      </c>
    </row>
    <row r="37" spans="1:9">
      <c r="A37" s="249" t="s">
        <v>172</v>
      </c>
      <c r="B37" s="182">
        <v>9669.2099999999991</v>
      </c>
      <c r="C37" s="182">
        <v>176.76</v>
      </c>
      <c r="D37" s="182">
        <v>-181.61</v>
      </c>
      <c r="E37" s="182">
        <v>9664.36</v>
      </c>
      <c r="F37" s="182">
        <v>27717.43</v>
      </c>
      <c r="G37" s="182">
        <v>819.54</v>
      </c>
      <c r="H37" s="182">
        <v>-337.47</v>
      </c>
      <c r="I37" s="182">
        <v>28199.5</v>
      </c>
    </row>
    <row r="38" spans="1:9">
      <c r="A38" s="249" t="s">
        <v>173</v>
      </c>
      <c r="B38" s="182">
        <v>145956.43</v>
      </c>
      <c r="C38" s="182">
        <v>197.10000000000002</v>
      </c>
      <c r="D38" s="182">
        <v>-2335.75</v>
      </c>
      <c r="E38" s="182">
        <v>143817.78</v>
      </c>
      <c r="F38" s="182">
        <v>53846.43</v>
      </c>
      <c r="G38" s="182">
        <v>2276.13</v>
      </c>
      <c r="H38" s="182">
        <v>-478.84999999999997</v>
      </c>
      <c r="I38" s="182">
        <v>55643.710000000006</v>
      </c>
    </row>
    <row r="39" spans="1:9">
      <c r="A39" s="249" t="s">
        <v>174</v>
      </c>
      <c r="B39" s="182">
        <v>6722.0300000000007</v>
      </c>
      <c r="C39" s="182">
        <v>16.5</v>
      </c>
      <c r="D39" s="182">
        <v>-115.87</v>
      </c>
      <c r="E39" s="182">
        <v>6622.66</v>
      </c>
      <c r="F39" s="182">
        <v>31633.03</v>
      </c>
      <c r="G39" s="182">
        <v>166.47</v>
      </c>
      <c r="H39" s="182">
        <v>-629.5</v>
      </c>
      <c r="I39" s="182">
        <v>31170</v>
      </c>
    </row>
    <row r="40" spans="1:9">
      <c r="A40" s="248" t="s">
        <v>297</v>
      </c>
      <c r="B40" s="1">
        <v>25048.73</v>
      </c>
      <c r="C40" s="1">
        <v>127.85</v>
      </c>
      <c r="D40" s="1">
        <v>-1865.1299999999999</v>
      </c>
      <c r="E40" s="1">
        <v>23311.450000000004</v>
      </c>
      <c r="F40" s="1">
        <v>99619.73</v>
      </c>
      <c r="G40" s="1">
        <v>783.68</v>
      </c>
      <c r="H40" s="1">
        <v>-10311.6</v>
      </c>
      <c r="I40" s="1">
        <v>90091.81</v>
      </c>
    </row>
    <row r="41" spans="1:9">
      <c r="A41" s="249" t="s">
        <v>172</v>
      </c>
      <c r="B41" s="182">
        <v>5616.18</v>
      </c>
      <c r="C41" s="182">
        <v>53.78</v>
      </c>
      <c r="D41" s="182">
        <v>-433.04</v>
      </c>
      <c r="E41" s="182">
        <v>5236.92</v>
      </c>
      <c r="F41" s="182">
        <v>40147.53</v>
      </c>
      <c r="G41" s="182">
        <v>169.72</v>
      </c>
      <c r="H41" s="182">
        <v>-7471.74</v>
      </c>
      <c r="I41" s="182">
        <v>32845.51</v>
      </c>
    </row>
    <row r="42" spans="1:9">
      <c r="A42" s="249" t="s">
        <v>173</v>
      </c>
      <c r="B42" s="182">
        <v>16444.009999999998</v>
      </c>
      <c r="C42" s="182">
        <v>16.25</v>
      </c>
      <c r="D42" s="182">
        <v>-1326.99</v>
      </c>
      <c r="E42" s="182">
        <v>15133.27</v>
      </c>
      <c r="F42" s="182">
        <v>37046.33</v>
      </c>
      <c r="G42" s="182">
        <v>306.58</v>
      </c>
      <c r="H42" s="182">
        <v>-1182.5500000000002</v>
      </c>
      <c r="I42" s="182">
        <v>36170.36</v>
      </c>
    </row>
    <row r="43" spans="1:9">
      <c r="A43" s="249" t="s">
        <v>174</v>
      </c>
      <c r="B43" s="182">
        <v>2988.54</v>
      </c>
      <c r="C43" s="182">
        <v>57.82</v>
      </c>
      <c r="D43" s="182">
        <v>-105.1</v>
      </c>
      <c r="E43" s="182">
        <v>2941.26</v>
      </c>
      <c r="F43" s="182">
        <v>22425.87</v>
      </c>
      <c r="G43" s="182">
        <v>307.38</v>
      </c>
      <c r="H43" s="182">
        <v>-1657.31</v>
      </c>
      <c r="I43" s="182">
        <v>21075.94</v>
      </c>
    </row>
    <row r="44" spans="1:9">
      <c r="A44" s="248" t="s">
        <v>298</v>
      </c>
      <c r="B44" s="1">
        <v>61564.39</v>
      </c>
      <c r="C44" s="1">
        <v>632.47</v>
      </c>
      <c r="D44" s="1">
        <v>-267.08</v>
      </c>
      <c r="E44" s="1">
        <v>61929.78</v>
      </c>
      <c r="F44" s="1">
        <v>101705.29</v>
      </c>
      <c r="G44" s="1">
        <v>908.38</v>
      </c>
      <c r="H44" s="1">
        <v>-278.89</v>
      </c>
      <c r="I44" s="1">
        <v>102334.78</v>
      </c>
    </row>
    <row r="45" spans="1:9">
      <c r="A45" s="247" t="s">
        <v>299</v>
      </c>
      <c r="B45" s="223">
        <v>61564.39</v>
      </c>
      <c r="C45" s="223">
        <v>632.47</v>
      </c>
      <c r="D45" s="223">
        <v>-267.08</v>
      </c>
      <c r="E45" s="223">
        <v>61929.78</v>
      </c>
      <c r="F45" s="223">
        <v>101705.29</v>
      </c>
      <c r="G45" s="223">
        <v>908.38</v>
      </c>
      <c r="H45" s="223">
        <v>-278.89</v>
      </c>
      <c r="I45" s="223">
        <v>102334.78</v>
      </c>
    </row>
    <row r="46" spans="1:9" ht="15">
      <c r="A46" s="143" t="s">
        <v>352</v>
      </c>
      <c r="B46" s="182"/>
      <c r="C46" s="182"/>
      <c r="D46" s="182"/>
      <c r="E46" s="182"/>
      <c r="F46" s="182"/>
      <c r="G46" s="182"/>
      <c r="H46" s="182"/>
      <c r="I46" s="182"/>
    </row>
    <row r="47" spans="1:9">
      <c r="A47" s="143" t="s">
        <v>16</v>
      </c>
    </row>
  </sheetData>
  <mergeCells count="3">
    <mergeCell ref="B6:E6"/>
    <mergeCell ref="F6:I6"/>
    <mergeCell ref="A6:A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P47"/>
  <sheetViews>
    <sheetView showGridLines="0" workbookViewId="0"/>
  </sheetViews>
  <sheetFormatPr baseColWidth="10" defaultColWidth="12" defaultRowHeight="12.75"/>
  <cols>
    <col min="1" max="2" width="3.33203125" style="21" customWidth="1"/>
    <col min="3" max="3" width="32" style="21" customWidth="1"/>
    <col min="4" max="9" width="15.83203125" style="21" customWidth="1"/>
    <col min="10" max="16384" width="12" style="21"/>
  </cols>
  <sheetData>
    <row r="1" spans="1:16" s="100" customFormat="1">
      <c r="A1" s="18" t="s">
        <v>118</v>
      </c>
      <c r="B1" s="19"/>
      <c r="C1" s="19"/>
      <c r="D1" s="19"/>
      <c r="E1" s="19"/>
      <c r="F1" s="19"/>
      <c r="G1" s="19"/>
      <c r="H1" s="19"/>
      <c r="I1" s="19"/>
    </row>
    <row r="2" spans="1:16" s="100" customFormat="1">
      <c r="A2" s="18" t="s">
        <v>101</v>
      </c>
      <c r="B2" s="19"/>
      <c r="C2" s="19"/>
      <c r="D2" s="19"/>
      <c r="E2" s="19"/>
      <c r="F2" s="19"/>
      <c r="G2" s="19"/>
      <c r="H2" s="19"/>
      <c r="I2" s="19"/>
    </row>
    <row r="3" spans="1:16" s="100" customFormat="1">
      <c r="A3" s="18" t="s">
        <v>137</v>
      </c>
      <c r="B3" s="19"/>
      <c r="C3" s="19"/>
      <c r="D3" s="19"/>
      <c r="E3" s="19"/>
      <c r="F3" s="19"/>
      <c r="G3" s="19"/>
      <c r="H3" s="19"/>
      <c r="I3" s="19"/>
    </row>
    <row r="4" spans="1:16" s="100" customFormat="1">
      <c r="A4" s="18" t="s">
        <v>86</v>
      </c>
      <c r="B4" s="19"/>
      <c r="C4" s="19"/>
      <c r="D4" s="19"/>
      <c r="E4" s="19"/>
      <c r="F4" s="19"/>
      <c r="G4" s="19"/>
      <c r="H4" s="19"/>
      <c r="I4" s="19"/>
    </row>
    <row r="5" spans="1:16" s="100" customFormat="1">
      <c r="A5" s="18" t="s">
        <v>85</v>
      </c>
      <c r="B5" s="19"/>
      <c r="C5" s="19"/>
      <c r="D5" s="19"/>
      <c r="E5" s="19"/>
      <c r="F5" s="19"/>
      <c r="G5" s="19"/>
      <c r="H5" s="19"/>
      <c r="I5" s="19"/>
    </row>
    <row r="6" spans="1:16" s="17" customFormat="1" ht="12.75" customHeight="1">
      <c r="A6" s="269" t="s">
        <v>2</v>
      </c>
      <c r="B6" s="269"/>
      <c r="C6" s="269"/>
      <c r="D6" s="267" t="s">
        <v>3</v>
      </c>
      <c r="E6" s="267"/>
      <c r="F6" s="267"/>
      <c r="G6" s="267"/>
      <c r="H6" s="267"/>
      <c r="I6" s="267"/>
    </row>
    <row r="7" spans="1:16" s="17" customFormat="1">
      <c r="A7" s="270"/>
      <c r="B7" s="270"/>
      <c r="C7" s="270"/>
      <c r="D7" s="268">
        <v>2001</v>
      </c>
      <c r="E7" s="268">
        <v>2002</v>
      </c>
      <c r="F7" s="268">
        <v>2003</v>
      </c>
      <c r="G7" s="268">
        <v>2004</v>
      </c>
      <c r="H7" s="268">
        <v>2005</v>
      </c>
      <c r="I7" s="268">
        <v>2006</v>
      </c>
    </row>
    <row r="8" spans="1:16">
      <c r="A8" s="20" t="s">
        <v>12</v>
      </c>
      <c r="B8" s="20"/>
      <c r="D8" s="22">
        <v>5976752.5699999994</v>
      </c>
      <c r="E8" s="22">
        <v>5921970.2800000012</v>
      </c>
      <c r="F8" s="22">
        <v>5868277.1500000004</v>
      </c>
      <c r="G8" s="22">
        <v>5813837.8999999985</v>
      </c>
      <c r="H8" s="22">
        <v>5753789.3200000022</v>
      </c>
      <c r="I8" s="22">
        <v>5694561.2600000007</v>
      </c>
      <c r="J8" s="158"/>
      <c r="K8" s="158"/>
      <c r="L8" s="158"/>
      <c r="M8" s="158"/>
      <c r="N8" s="158"/>
      <c r="O8" s="158"/>
      <c r="P8" s="27"/>
    </row>
    <row r="9" spans="1:16">
      <c r="B9" s="21" t="s">
        <v>17</v>
      </c>
      <c r="D9" s="31">
        <v>4340404.84</v>
      </c>
      <c r="E9" s="31">
        <v>4270590.5800000019</v>
      </c>
      <c r="F9" s="31">
        <v>4206880.2300000004</v>
      </c>
      <c r="G9" s="31">
        <v>4143169.8799999994</v>
      </c>
      <c r="H9" s="31">
        <v>4079459.5300000012</v>
      </c>
      <c r="I9" s="31">
        <v>4015749.1800000006</v>
      </c>
      <c r="J9" s="159"/>
      <c r="K9" s="159"/>
      <c r="L9" s="159"/>
      <c r="M9" s="159"/>
      <c r="N9" s="159"/>
      <c r="O9" s="159"/>
      <c r="P9" s="27"/>
    </row>
    <row r="10" spans="1:16">
      <c r="B10" s="21" t="s">
        <v>18</v>
      </c>
      <c r="D10" s="31">
        <v>112697.75</v>
      </c>
      <c r="E10" s="31">
        <v>123684.62999999999</v>
      </c>
      <c r="F10" s="31">
        <v>131896.89000000001</v>
      </c>
      <c r="G10" s="31">
        <v>139363.79</v>
      </c>
      <c r="H10" s="31">
        <v>141221.37</v>
      </c>
      <c r="I10" s="31">
        <v>143899.46</v>
      </c>
      <c r="J10" s="159"/>
      <c r="K10" s="159"/>
      <c r="L10" s="159"/>
      <c r="M10" s="159"/>
      <c r="N10" s="159"/>
      <c r="O10" s="159"/>
      <c r="P10" s="27"/>
    </row>
    <row r="11" spans="1:16">
      <c r="B11" s="21" t="s">
        <v>139</v>
      </c>
      <c r="D11" s="31">
        <v>777002.72999999963</v>
      </c>
      <c r="E11" s="31">
        <v>768162.26</v>
      </c>
      <c r="F11" s="31">
        <v>758305.17999999982</v>
      </c>
      <c r="G11" s="31">
        <v>748763.45999999985</v>
      </c>
      <c r="H11" s="31">
        <v>739537.23000000033</v>
      </c>
      <c r="I11" s="31">
        <v>730626.42999999982</v>
      </c>
      <c r="J11" s="159"/>
      <c r="K11" s="159"/>
      <c r="L11" s="159"/>
      <c r="M11" s="159"/>
      <c r="N11" s="159"/>
      <c r="O11" s="159"/>
      <c r="P11" s="27"/>
    </row>
    <row r="12" spans="1:16">
      <c r="B12" s="23" t="s">
        <v>182</v>
      </c>
      <c r="D12" s="31">
        <v>746647.25000000012</v>
      </c>
      <c r="E12" s="31">
        <v>759532.80999999994</v>
      </c>
      <c r="F12" s="31">
        <v>771194.85000000009</v>
      </c>
      <c r="G12" s="31">
        <v>782540.77</v>
      </c>
      <c r="H12" s="31">
        <v>793571.19000000006</v>
      </c>
      <c r="I12" s="31">
        <v>804286.19000000006</v>
      </c>
      <c r="J12" s="159"/>
      <c r="K12" s="159"/>
      <c r="L12" s="159"/>
      <c r="M12" s="159"/>
      <c r="N12" s="159"/>
      <c r="O12" s="159"/>
      <c r="P12" s="27"/>
    </row>
    <row r="13" spans="1:16">
      <c r="D13" s="24"/>
      <c r="E13" s="24"/>
      <c r="F13" s="24"/>
      <c r="G13" s="24"/>
      <c r="H13" s="24"/>
      <c r="I13" s="24"/>
      <c r="J13" s="25"/>
      <c r="K13" s="25"/>
      <c r="L13" s="25"/>
      <c r="M13" s="25"/>
      <c r="N13" s="25"/>
      <c r="O13" s="25"/>
      <c r="P13" s="27"/>
    </row>
    <row r="14" spans="1:16">
      <c r="A14" s="20" t="s">
        <v>187</v>
      </c>
      <c r="B14" s="20"/>
      <c r="C14" s="20"/>
      <c r="D14" s="22">
        <f t="shared" ref="D14:I14" si="0">D15+D20</f>
        <v>-54782.290000000037</v>
      </c>
      <c r="E14" s="22">
        <f t="shared" si="0"/>
        <v>-53693.130000000034</v>
      </c>
      <c r="F14" s="22">
        <f t="shared" si="0"/>
        <v>-54439.249999999985</v>
      </c>
      <c r="G14" s="22">
        <f t="shared" si="0"/>
        <v>-60048.580000000016</v>
      </c>
      <c r="H14" s="22">
        <f t="shared" si="0"/>
        <v>-59228.060000000027</v>
      </c>
      <c r="I14" s="22">
        <f t="shared" si="0"/>
        <v>-67730.53</v>
      </c>
      <c r="J14" s="25"/>
      <c r="K14" s="25"/>
      <c r="L14" s="25"/>
      <c r="M14" s="25"/>
      <c r="N14" s="25"/>
      <c r="O14" s="25"/>
      <c r="P14" s="27"/>
    </row>
    <row r="15" spans="1:16" s="20" customFormat="1">
      <c r="B15" s="20" t="s">
        <v>13</v>
      </c>
      <c r="D15" s="22">
        <v>140680.22999999998</v>
      </c>
      <c r="E15" s="22">
        <v>171441.09</v>
      </c>
      <c r="F15" s="22">
        <v>46876.180000000008</v>
      </c>
      <c r="G15" s="22">
        <v>64847.26999999999</v>
      </c>
      <c r="H15" s="22">
        <v>110518.50999999998</v>
      </c>
      <c r="I15" s="22">
        <v>25013.530616829637</v>
      </c>
      <c r="J15" s="158"/>
      <c r="K15" s="158"/>
      <c r="L15" s="158"/>
      <c r="M15" s="158"/>
      <c r="N15" s="158"/>
      <c r="O15" s="158"/>
      <c r="P15" s="29"/>
    </row>
    <row r="16" spans="1:16">
      <c r="C16" s="21" t="s">
        <v>17</v>
      </c>
      <c r="D16" s="24">
        <v>92982.209999999992</v>
      </c>
      <c r="E16" s="24">
        <v>128099.8</v>
      </c>
      <c r="F16" s="24">
        <v>12406.920000000006</v>
      </c>
      <c r="G16" s="24">
        <v>32239.109999999997</v>
      </c>
      <c r="H16" s="24">
        <v>775.23</v>
      </c>
      <c r="I16" s="24">
        <v>1071.67</v>
      </c>
      <c r="J16" s="159"/>
      <c r="K16" s="159"/>
      <c r="L16" s="159"/>
      <c r="M16" s="159"/>
      <c r="N16" s="159"/>
      <c r="O16" s="159"/>
      <c r="P16" s="27"/>
    </row>
    <row r="17" spans="1:16">
      <c r="C17" s="21" t="s">
        <v>18</v>
      </c>
      <c r="D17" s="24">
        <v>10986.880000000001</v>
      </c>
      <c r="E17" s="24">
        <v>8212.26</v>
      </c>
      <c r="F17" s="24">
        <v>10385.980000000001</v>
      </c>
      <c r="G17" s="24">
        <v>3667.4300000000003</v>
      </c>
      <c r="H17" s="24">
        <v>4185.3900000000003</v>
      </c>
      <c r="I17" s="24">
        <v>7676.3600000000006</v>
      </c>
      <c r="J17" s="159"/>
      <c r="K17" s="159"/>
      <c r="L17" s="159"/>
      <c r="M17" s="159"/>
      <c r="N17" s="159"/>
      <c r="O17" s="159"/>
      <c r="P17" s="27"/>
    </row>
    <row r="18" spans="1:16">
      <c r="C18" s="21" t="s">
        <v>139</v>
      </c>
      <c r="D18" s="26">
        <v>18838.03</v>
      </c>
      <c r="E18" s="26">
        <v>20421.519999999993</v>
      </c>
      <c r="F18" s="26">
        <v>7520.64</v>
      </c>
      <c r="G18" s="26">
        <v>9986</v>
      </c>
      <c r="H18" s="26">
        <v>89488.369999999981</v>
      </c>
      <c r="I18" s="26">
        <v>7917.5900000000011</v>
      </c>
      <c r="J18" s="159"/>
      <c r="K18" s="159"/>
      <c r="L18" s="159"/>
      <c r="M18" s="159"/>
      <c r="N18" s="159"/>
      <c r="O18" s="159"/>
      <c r="P18" s="27"/>
    </row>
    <row r="19" spans="1:16">
      <c r="C19" s="23" t="s">
        <v>182</v>
      </c>
      <c r="D19" s="24">
        <v>17873.11</v>
      </c>
      <c r="E19" s="24">
        <v>14707.51</v>
      </c>
      <c r="F19" s="24">
        <v>16562.64</v>
      </c>
      <c r="G19" s="24">
        <v>18954.73</v>
      </c>
      <c r="H19" s="24">
        <v>16069.519999999999</v>
      </c>
      <c r="I19" s="24">
        <v>8347.9106168296366</v>
      </c>
      <c r="J19" s="159"/>
      <c r="K19" s="159"/>
      <c r="L19" s="159"/>
      <c r="M19" s="159"/>
      <c r="N19" s="159"/>
      <c r="O19" s="159"/>
      <c r="P19" s="27"/>
    </row>
    <row r="20" spans="1:16" s="20" customFormat="1">
      <c r="B20" s="20" t="s">
        <v>14</v>
      </c>
      <c r="D20" s="22">
        <v>-195462.52000000002</v>
      </c>
      <c r="E20" s="22">
        <v>-225134.22000000003</v>
      </c>
      <c r="F20" s="22">
        <v>-101315.43</v>
      </c>
      <c r="G20" s="22">
        <v>-124895.85</v>
      </c>
      <c r="H20" s="22">
        <v>-169746.57</v>
      </c>
      <c r="I20" s="22">
        <v>-92744.060616829636</v>
      </c>
      <c r="J20" s="158"/>
      <c r="K20" s="158"/>
      <c r="L20" s="158"/>
      <c r="M20" s="158"/>
      <c r="N20" s="158"/>
      <c r="O20" s="158"/>
      <c r="P20" s="29"/>
    </row>
    <row r="21" spans="1:16">
      <c r="C21" s="21" t="s">
        <v>17</v>
      </c>
      <c r="D21" s="24">
        <v>-162796.47000000003</v>
      </c>
      <c r="E21" s="24">
        <v>-191810.15000000002</v>
      </c>
      <c r="F21" s="24">
        <v>-76117.26999999999</v>
      </c>
      <c r="G21" s="24">
        <v>-95949.46</v>
      </c>
      <c r="H21" s="24">
        <v>-64485.580000000009</v>
      </c>
      <c r="I21" s="24">
        <v>-72329.459999999992</v>
      </c>
      <c r="J21" s="159"/>
      <c r="K21" s="159"/>
      <c r="L21" s="159"/>
      <c r="M21" s="159"/>
      <c r="N21" s="159"/>
      <c r="O21" s="159"/>
      <c r="P21" s="27"/>
    </row>
    <row r="22" spans="1:16">
      <c r="C22" s="21" t="s">
        <v>18</v>
      </c>
      <c r="D22" s="24">
        <v>0</v>
      </c>
      <c r="E22" s="24">
        <v>0</v>
      </c>
      <c r="F22" s="24">
        <v>-2919.08</v>
      </c>
      <c r="G22" s="24">
        <v>-1809.8500000000001</v>
      </c>
      <c r="H22" s="24">
        <v>-1507.3000000000002</v>
      </c>
      <c r="I22" s="24">
        <v>-370.59</v>
      </c>
      <c r="J22" s="159"/>
      <c r="K22" s="159"/>
      <c r="L22" s="159"/>
      <c r="M22" s="159"/>
      <c r="N22" s="159"/>
      <c r="O22" s="159"/>
      <c r="P22" s="27"/>
    </row>
    <row r="23" spans="1:16">
      <c r="C23" s="21" t="s">
        <v>139</v>
      </c>
      <c r="D23" s="26">
        <v>-27678.5</v>
      </c>
      <c r="E23" s="26">
        <v>-30278.600000000006</v>
      </c>
      <c r="F23" s="26">
        <v>-17062.36</v>
      </c>
      <c r="G23" s="26">
        <v>-19212.23</v>
      </c>
      <c r="H23" s="26">
        <v>-98399.170000000013</v>
      </c>
      <c r="I23" s="26">
        <v>-16623.57</v>
      </c>
      <c r="J23" s="159"/>
      <c r="K23" s="159"/>
      <c r="L23" s="159"/>
      <c r="M23" s="159"/>
      <c r="N23" s="159"/>
      <c r="O23" s="159"/>
      <c r="P23" s="27"/>
    </row>
    <row r="24" spans="1:16">
      <c r="C24" s="23" t="s">
        <v>182</v>
      </c>
      <c r="D24" s="26">
        <v>-4987.5499999999993</v>
      </c>
      <c r="E24" s="26">
        <v>-3045.4700000000003</v>
      </c>
      <c r="F24" s="26">
        <v>-5216.7199999999993</v>
      </c>
      <c r="G24" s="26">
        <v>-7924.3099999999995</v>
      </c>
      <c r="H24" s="26">
        <v>-5354.52</v>
      </c>
      <c r="I24" s="26">
        <v>-3420.4406168296337</v>
      </c>
      <c r="J24" s="159"/>
      <c r="K24" s="159"/>
      <c r="L24" s="159"/>
      <c r="M24" s="159"/>
      <c r="N24" s="159"/>
      <c r="O24" s="159"/>
      <c r="P24" s="27"/>
    </row>
    <row r="25" spans="1:16">
      <c r="C25" s="27"/>
      <c r="D25" s="26"/>
      <c r="E25" s="26"/>
      <c r="F25" s="26"/>
      <c r="G25" s="26"/>
      <c r="H25" s="26"/>
      <c r="I25" s="26"/>
      <c r="J25" s="25"/>
      <c r="K25" s="25"/>
      <c r="L25" s="25"/>
      <c r="M25" s="25"/>
      <c r="N25" s="25"/>
      <c r="O25" s="25"/>
      <c r="P25" s="27"/>
    </row>
    <row r="26" spans="1:16">
      <c r="A26" s="28" t="s">
        <v>15</v>
      </c>
      <c r="B26" s="28"/>
      <c r="C26" s="29"/>
      <c r="D26" s="30">
        <v>5921970.2800000012</v>
      </c>
      <c r="E26" s="30">
        <v>5868277.1500000004</v>
      </c>
      <c r="F26" s="30">
        <v>5813837.8999999985</v>
      </c>
      <c r="G26" s="30">
        <v>5753789.3200000022</v>
      </c>
      <c r="H26" s="30">
        <v>5694561.2600000007</v>
      </c>
      <c r="I26" s="30">
        <v>5626830.7300000004</v>
      </c>
      <c r="J26" s="158"/>
      <c r="K26" s="158"/>
      <c r="L26" s="158"/>
      <c r="M26" s="158"/>
      <c r="N26" s="158"/>
      <c r="O26" s="158"/>
      <c r="P26" s="27"/>
    </row>
    <row r="27" spans="1:16">
      <c r="B27" s="21" t="s">
        <v>17</v>
      </c>
      <c r="D27" s="31">
        <v>4270590.5800000019</v>
      </c>
      <c r="E27" s="31">
        <v>4206880.2300000004</v>
      </c>
      <c r="F27" s="31">
        <v>4143169.8799999994</v>
      </c>
      <c r="G27" s="31">
        <v>4079459.5300000012</v>
      </c>
      <c r="H27" s="31">
        <v>4015749.1800000006</v>
      </c>
      <c r="I27" s="31">
        <v>3944491.39</v>
      </c>
      <c r="J27" s="159"/>
      <c r="K27" s="159"/>
      <c r="L27" s="159"/>
      <c r="M27" s="159"/>
      <c r="N27" s="159"/>
      <c r="O27" s="159"/>
      <c r="P27" s="27"/>
    </row>
    <row r="28" spans="1:16">
      <c r="B28" s="21" t="s">
        <v>18</v>
      </c>
      <c r="D28" s="31">
        <v>123684.62999999999</v>
      </c>
      <c r="E28" s="31">
        <v>131896.89000000001</v>
      </c>
      <c r="F28" s="31">
        <v>139363.79</v>
      </c>
      <c r="G28" s="31">
        <v>141221.37</v>
      </c>
      <c r="H28" s="31">
        <v>143899.46</v>
      </c>
      <c r="I28" s="31">
        <v>151205.23000000001</v>
      </c>
      <c r="J28" s="159"/>
      <c r="K28" s="159"/>
      <c r="L28" s="159"/>
      <c r="M28" s="159"/>
      <c r="N28" s="159"/>
      <c r="O28" s="159"/>
      <c r="P28" s="27"/>
    </row>
    <row r="29" spans="1:16">
      <c r="B29" s="21" t="s">
        <v>139</v>
      </c>
      <c r="D29" s="31">
        <v>768162.26</v>
      </c>
      <c r="E29" s="31">
        <v>758305.17999999982</v>
      </c>
      <c r="F29" s="31">
        <v>748763.45999999985</v>
      </c>
      <c r="G29" s="31">
        <v>739537.23000000033</v>
      </c>
      <c r="H29" s="31">
        <v>730626.42999999982</v>
      </c>
      <c r="I29" s="31">
        <v>721920.44999999972</v>
      </c>
      <c r="J29" s="159"/>
      <c r="K29" s="159"/>
      <c r="L29" s="159"/>
      <c r="M29" s="159"/>
      <c r="N29" s="159"/>
      <c r="O29" s="159"/>
      <c r="P29" s="27"/>
    </row>
    <row r="30" spans="1:16">
      <c r="B30" s="21" t="s">
        <v>182</v>
      </c>
      <c r="D30" s="31">
        <v>759532.80999999994</v>
      </c>
      <c r="E30" s="31">
        <v>771194.85000000009</v>
      </c>
      <c r="F30" s="31">
        <v>782540.77</v>
      </c>
      <c r="G30" s="31">
        <v>793571.19000000006</v>
      </c>
      <c r="H30" s="31">
        <v>804286.19000000006</v>
      </c>
      <c r="I30" s="31">
        <v>809213.66</v>
      </c>
      <c r="J30" s="159"/>
      <c r="K30" s="159"/>
      <c r="L30" s="159"/>
      <c r="M30" s="159"/>
      <c r="N30" s="159"/>
      <c r="O30" s="159"/>
      <c r="P30" s="27"/>
    </row>
    <row r="31" spans="1:16">
      <c r="A31" s="27"/>
      <c r="B31" s="25"/>
      <c r="C31" s="27"/>
      <c r="D31" s="5"/>
      <c r="E31" s="5"/>
      <c r="F31" s="5"/>
      <c r="G31" s="5"/>
      <c r="H31" s="5"/>
      <c r="I31" s="3"/>
      <c r="J31" s="159"/>
      <c r="K31" s="159"/>
      <c r="L31" s="159"/>
      <c r="M31" s="159"/>
      <c r="N31" s="159"/>
      <c r="O31" s="159"/>
      <c r="P31" s="27"/>
    </row>
    <row r="32" spans="1:16" ht="15">
      <c r="A32" s="20" t="s">
        <v>188</v>
      </c>
      <c r="C32" s="27"/>
      <c r="D32" s="30">
        <f>D33+D38</f>
        <v>429635.05697619228</v>
      </c>
      <c r="E32" s="30">
        <f t="shared" ref="E32:I32" si="1">E33+E38</f>
        <v>503099.97331500991</v>
      </c>
      <c r="F32" s="30">
        <f t="shared" si="1"/>
        <v>783913.10999999975</v>
      </c>
      <c r="G32" s="30">
        <f t="shared" si="1"/>
        <v>622594.91232349188</v>
      </c>
      <c r="H32" s="30">
        <f t="shared" si="1"/>
        <v>891606.58983192348</v>
      </c>
      <c r="I32" s="30">
        <f t="shared" si="1"/>
        <v>799706.49729604169</v>
      </c>
      <c r="J32" s="25"/>
      <c r="K32" s="25"/>
      <c r="L32" s="25"/>
      <c r="M32" s="25"/>
      <c r="N32" s="25"/>
      <c r="O32" s="25"/>
      <c r="P32" s="27"/>
    </row>
    <row r="33" spans="1:16">
      <c r="B33" s="20" t="s">
        <v>143</v>
      </c>
      <c r="C33" s="27"/>
      <c r="D33" s="30">
        <v>20945.339999999997</v>
      </c>
      <c r="E33" s="30">
        <v>25207.739999999998</v>
      </c>
      <c r="F33" s="30">
        <v>85443.110000000015</v>
      </c>
      <c r="G33" s="30">
        <v>7558.8499999999976</v>
      </c>
      <c r="H33" s="30">
        <v>91879.239999999991</v>
      </c>
      <c r="I33" s="30">
        <v>16054.550000000007</v>
      </c>
      <c r="J33" s="158"/>
      <c r="K33" s="158"/>
      <c r="L33" s="158"/>
      <c r="M33" s="158"/>
      <c r="N33" s="158"/>
      <c r="O33" s="158"/>
      <c r="P33" s="27"/>
    </row>
    <row r="34" spans="1:16">
      <c r="C34" s="21" t="s">
        <v>17</v>
      </c>
      <c r="D34" s="26">
        <v>17452.879999999997</v>
      </c>
      <c r="E34" s="26">
        <v>17253.219999999998</v>
      </c>
      <c r="F34" s="26">
        <v>59404.340000000004</v>
      </c>
      <c r="G34" s="26">
        <v>6525.0799999999972</v>
      </c>
      <c r="H34" s="26">
        <v>33935.06</v>
      </c>
      <c r="I34" s="26">
        <v>462.77999999999986</v>
      </c>
      <c r="J34" s="159"/>
      <c r="K34" s="159"/>
      <c r="L34" s="159"/>
      <c r="M34" s="159"/>
      <c r="N34" s="159"/>
      <c r="O34" s="159"/>
      <c r="P34" s="27"/>
    </row>
    <row r="35" spans="1:16">
      <c r="C35" s="21" t="s">
        <v>18</v>
      </c>
      <c r="D35" s="26">
        <v>1185.2900000000002</v>
      </c>
      <c r="E35" s="26">
        <v>754.58</v>
      </c>
      <c r="F35" s="26">
        <v>719.99</v>
      </c>
      <c r="G35" s="26">
        <v>186.34</v>
      </c>
      <c r="H35" s="26">
        <v>222.05999999999995</v>
      </c>
      <c r="I35" s="26">
        <v>12411.900000000005</v>
      </c>
      <c r="J35" s="159"/>
      <c r="K35" s="159"/>
      <c r="L35" s="159"/>
      <c r="M35" s="159"/>
      <c r="N35" s="159"/>
      <c r="O35" s="159"/>
      <c r="P35" s="27"/>
    </row>
    <row r="36" spans="1:16">
      <c r="C36" s="21" t="s">
        <v>139</v>
      </c>
      <c r="D36" s="26">
        <v>909.87000000000023</v>
      </c>
      <c r="E36" s="26">
        <v>1864.9499999999996</v>
      </c>
      <c r="F36" s="26">
        <v>2658.5200000000004</v>
      </c>
      <c r="G36" s="26">
        <v>620.12000000000012</v>
      </c>
      <c r="H36" s="26">
        <v>605.52</v>
      </c>
      <c r="I36" s="26">
        <v>70.999999999999972</v>
      </c>
      <c r="J36" s="159"/>
      <c r="K36" s="159"/>
      <c r="L36" s="159"/>
      <c r="M36" s="159"/>
      <c r="N36" s="159"/>
      <c r="O36" s="159"/>
      <c r="P36" s="27"/>
    </row>
    <row r="37" spans="1:16">
      <c r="C37" s="23" t="s">
        <v>182</v>
      </c>
      <c r="D37" s="26">
        <v>1397.3000000000002</v>
      </c>
      <c r="E37" s="26">
        <v>5334.99</v>
      </c>
      <c r="F37" s="26">
        <v>22660.260000000002</v>
      </c>
      <c r="G37" s="26">
        <v>227.30999999999997</v>
      </c>
      <c r="H37" s="26">
        <v>57116.6</v>
      </c>
      <c r="I37" s="26">
        <v>3108.8700000000003</v>
      </c>
      <c r="J37" s="159"/>
      <c r="K37" s="159"/>
      <c r="L37" s="159"/>
      <c r="M37" s="159"/>
      <c r="N37" s="159"/>
      <c r="O37" s="159"/>
      <c r="P37" s="27"/>
    </row>
    <row r="38" spans="1:16">
      <c r="B38" s="20" t="s">
        <v>152</v>
      </c>
      <c r="C38" s="27"/>
      <c r="D38" s="30">
        <v>408689.71697619226</v>
      </c>
      <c r="E38" s="30">
        <v>477892.23331500991</v>
      </c>
      <c r="F38" s="30">
        <v>698469.99999999977</v>
      </c>
      <c r="G38" s="30">
        <v>615036.0623234919</v>
      </c>
      <c r="H38" s="30">
        <v>799727.34983192349</v>
      </c>
      <c r="I38" s="30">
        <v>783651.94729604165</v>
      </c>
      <c r="J38" s="158"/>
      <c r="K38" s="158"/>
      <c r="L38" s="158"/>
      <c r="M38" s="158"/>
      <c r="N38" s="158"/>
      <c r="O38" s="158"/>
      <c r="P38" s="27"/>
    </row>
    <row r="39" spans="1:16">
      <c r="A39" s="32"/>
      <c r="B39" s="32"/>
      <c r="C39" s="32" t="s">
        <v>17</v>
      </c>
      <c r="D39" s="257">
        <v>408689.71697619226</v>
      </c>
      <c r="E39" s="257">
        <v>477892.23331500991</v>
      </c>
      <c r="F39" s="257">
        <v>698469.99999999977</v>
      </c>
      <c r="G39" s="257">
        <v>615036.0623234919</v>
      </c>
      <c r="H39" s="257">
        <v>799727.34983192349</v>
      </c>
      <c r="I39" s="257">
        <v>783651.94729604165</v>
      </c>
      <c r="J39" s="159"/>
      <c r="K39" s="159"/>
      <c r="L39" s="159"/>
      <c r="M39" s="159"/>
      <c r="N39" s="159"/>
      <c r="O39" s="159"/>
      <c r="P39" s="27"/>
    </row>
    <row r="40" spans="1:16" ht="15">
      <c r="A40" s="25" t="s">
        <v>373</v>
      </c>
      <c r="B40" s="25"/>
      <c r="C40" s="27"/>
      <c r="D40" s="5"/>
      <c r="E40" s="5"/>
      <c r="F40" s="5"/>
      <c r="G40" s="5"/>
      <c r="H40" s="5"/>
      <c r="I40" s="3"/>
      <c r="J40" s="159"/>
      <c r="K40" s="159"/>
      <c r="L40" s="159"/>
      <c r="M40" s="159"/>
      <c r="N40" s="159"/>
      <c r="O40" s="159"/>
      <c r="P40" s="27"/>
    </row>
    <row r="41" spans="1:16">
      <c r="A41" s="143" t="s">
        <v>16</v>
      </c>
      <c r="D41" s="33"/>
      <c r="E41" s="33"/>
      <c r="F41" s="33"/>
      <c r="G41" s="33"/>
      <c r="H41" s="33"/>
      <c r="I41" s="33"/>
      <c r="J41" s="27"/>
      <c r="K41" s="27"/>
      <c r="L41" s="27"/>
      <c r="M41" s="27"/>
      <c r="N41" s="27"/>
      <c r="O41" s="27"/>
      <c r="P41" s="27"/>
    </row>
    <row r="42" spans="1:16">
      <c r="D42" s="33"/>
      <c r="E42" s="33"/>
      <c r="F42" s="33"/>
      <c r="G42" s="33"/>
      <c r="H42" s="33"/>
      <c r="I42" s="33"/>
      <c r="J42" s="160"/>
      <c r="K42" s="160"/>
      <c r="L42" s="160"/>
      <c r="M42" s="160"/>
      <c r="N42" s="160"/>
      <c r="O42" s="160"/>
      <c r="P42" s="27"/>
    </row>
    <row r="43" spans="1:16">
      <c r="D43" s="33"/>
      <c r="E43" s="33"/>
      <c r="F43" s="33"/>
      <c r="G43" s="33"/>
      <c r="H43" s="33"/>
      <c r="I43" s="33"/>
      <c r="J43" s="160"/>
      <c r="K43" s="160"/>
      <c r="L43" s="160"/>
      <c r="M43" s="160"/>
      <c r="N43" s="160"/>
      <c r="O43" s="160"/>
      <c r="P43" s="27"/>
    </row>
    <row r="44" spans="1:16">
      <c r="D44" s="33"/>
      <c r="E44" s="33"/>
      <c r="F44" s="33"/>
      <c r="G44" s="33"/>
      <c r="H44" s="33"/>
      <c r="I44" s="33"/>
      <c r="J44" s="160"/>
      <c r="K44" s="160"/>
      <c r="L44" s="160"/>
      <c r="M44" s="160"/>
      <c r="N44" s="160"/>
      <c r="O44" s="160"/>
      <c r="P44" s="27"/>
    </row>
    <row r="45" spans="1:16">
      <c r="D45" s="33"/>
      <c r="E45" s="33"/>
      <c r="F45" s="33"/>
      <c r="G45" s="33"/>
      <c r="H45" s="33"/>
      <c r="I45" s="33"/>
      <c r="J45" s="160"/>
      <c r="K45" s="160"/>
      <c r="L45" s="160"/>
      <c r="M45" s="160"/>
      <c r="N45" s="160"/>
      <c r="O45" s="160"/>
      <c r="P45" s="27"/>
    </row>
    <row r="46" spans="1:16">
      <c r="J46" s="160"/>
      <c r="K46" s="160"/>
      <c r="L46" s="160"/>
      <c r="M46" s="160"/>
      <c r="N46" s="160"/>
      <c r="O46" s="160"/>
      <c r="P46" s="27"/>
    </row>
    <row r="47" spans="1:16">
      <c r="J47" s="27"/>
      <c r="K47" s="27"/>
      <c r="L47" s="27"/>
      <c r="M47" s="27"/>
      <c r="N47" s="27"/>
      <c r="O47" s="27"/>
      <c r="P47" s="27"/>
    </row>
  </sheetData>
  <mergeCells count="1">
    <mergeCell ref="A6:C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dimension ref="A1:O45"/>
  <sheetViews>
    <sheetView showGridLines="0" workbookViewId="0"/>
  </sheetViews>
  <sheetFormatPr baseColWidth="10" defaultColWidth="12" defaultRowHeight="12.75"/>
  <cols>
    <col min="1" max="2" width="3.33203125" style="21" customWidth="1"/>
    <col min="3" max="3" width="32.1640625" style="21" customWidth="1"/>
    <col min="4" max="9" width="15.83203125" style="21" customWidth="1"/>
    <col min="10" max="15" width="10.5" style="21" bestFit="1" customWidth="1"/>
    <col min="16" max="16384" width="12" style="21"/>
  </cols>
  <sheetData>
    <row r="1" spans="1:15" s="100" customFormat="1">
      <c r="A1" s="18" t="s">
        <v>119</v>
      </c>
      <c r="B1" s="19"/>
      <c r="C1" s="19"/>
      <c r="D1" s="19"/>
      <c r="E1" s="19"/>
      <c r="F1" s="19"/>
      <c r="G1" s="19"/>
      <c r="H1" s="19"/>
      <c r="I1" s="19"/>
    </row>
    <row r="2" spans="1:15" s="100" customFormat="1">
      <c r="A2" s="18" t="s">
        <v>101</v>
      </c>
      <c r="B2" s="19"/>
      <c r="C2" s="19"/>
      <c r="D2" s="19"/>
      <c r="E2" s="19"/>
      <c r="F2" s="19"/>
      <c r="G2" s="19"/>
      <c r="H2" s="19"/>
      <c r="I2" s="19"/>
    </row>
    <row r="3" spans="1:15" s="100" customFormat="1">
      <c r="A3" s="18" t="s">
        <v>138</v>
      </c>
      <c r="B3" s="19"/>
      <c r="C3" s="19"/>
      <c r="D3" s="19"/>
      <c r="E3" s="19"/>
      <c r="F3" s="19"/>
      <c r="G3" s="19"/>
      <c r="H3" s="19"/>
      <c r="I3" s="19"/>
    </row>
    <row r="4" spans="1:15" s="100" customFormat="1">
      <c r="A4" s="18" t="s">
        <v>86</v>
      </c>
      <c r="B4" s="19"/>
      <c r="C4" s="19"/>
      <c r="D4" s="19"/>
      <c r="E4" s="19"/>
      <c r="F4" s="19"/>
      <c r="G4" s="19"/>
      <c r="H4" s="19"/>
      <c r="I4" s="19"/>
    </row>
    <row r="5" spans="1:15" s="100" customFormat="1">
      <c r="A5" s="18" t="s">
        <v>85</v>
      </c>
      <c r="B5" s="19"/>
      <c r="C5" s="19"/>
      <c r="D5" s="19"/>
      <c r="E5" s="19"/>
      <c r="F5" s="19"/>
      <c r="G5" s="19"/>
      <c r="H5" s="19"/>
      <c r="I5" s="19"/>
    </row>
    <row r="6" spans="1:15" s="17" customFormat="1" ht="12.75" customHeight="1">
      <c r="A6" s="269" t="s">
        <v>2</v>
      </c>
      <c r="B6" s="269"/>
      <c r="C6" s="269"/>
      <c r="D6" s="303" t="s">
        <v>3</v>
      </c>
      <c r="E6" s="303"/>
      <c r="F6" s="303"/>
      <c r="G6" s="303"/>
      <c r="H6" s="303"/>
      <c r="I6" s="303"/>
    </row>
    <row r="7" spans="1:15" s="17" customFormat="1">
      <c r="A7" s="270"/>
      <c r="B7" s="270"/>
      <c r="C7" s="270"/>
      <c r="D7" s="304">
        <v>2001</v>
      </c>
      <c r="E7" s="304">
        <v>2002</v>
      </c>
      <c r="F7" s="304">
        <v>2003</v>
      </c>
      <c r="G7" s="304">
        <v>2004</v>
      </c>
      <c r="H7" s="304">
        <v>2005</v>
      </c>
      <c r="I7" s="304">
        <v>2006</v>
      </c>
    </row>
    <row r="8" spans="1:15">
      <c r="A8" s="20" t="s">
        <v>12</v>
      </c>
      <c r="B8" s="20"/>
      <c r="D8" s="22">
        <v>5976752.5699999966</v>
      </c>
      <c r="E8" s="22">
        <v>5921970.2800000003</v>
      </c>
      <c r="F8" s="22">
        <v>5868277.1500000004</v>
      </c>
      <c r="G8" s="22">
        <v>5813837.9000000004</v>
      </c>
      <c r="H8" s="22">
        <v>5753789.3200000022</v>
      </c>
      <c r="I8" s="22">
        <v>5694561.2599999998</v>
      </c>
      <c r="J8" s="161"/>
      <c r="K8" s="161"/>
      <c r="L8" s="161"/>
      <c r="M8" s="161"/>
      <c r="N8" s="161"/>
      <c r="O8" s="161"/>
    </row>
    <row r="9" spans="1:15">
      <c r="B9" s="23" t="s">
        <v>327</v>
      </c>
      <c r="D9" s="24">
        <v>4290069.299999997</v>
      </c>
      <c r="E9" s="24">
        <v>4221796.4900000012</v>
      </c>
      <c r="F9" s="24">
        <v>4163068.7400000012</v>
      </c>
      <c r="G9" s="24">
        <v>4120445.2400000007</v>
      </c>
      <c r="H9" s="24">
        <v>4060908.3000000012</v>
      </c>
      <c r="I9" s="24">
        <v>4003114.4399999995</v>
      </c>
      <c r="J9" s="31"/>
      <c r="K9" s="31"/>
      <c r="L9" s="31"/>
      <c r="M9" s="31"/>
      <c r="N9" s="31"/>
      <c r="O9" s="31"/>
    </row>
    <row r="10" spans="1:15">
      <c r="B10" s="23" t="s">
        <v>328</v>
      </c>
      <c r="D10" s="24">
        <v>163033.28999999998</v>
      </c>
      <c r="E10" s="24">
        <v>172478.71999999997</v>
      </c>
      <c r="F10" s="24">
        <v>175708.37999999995</v>
      </c>
      <c r="G10" s="24">
        <v>162088.43</v>
      </c>
      <c r="H10" s="24">
        <v>159772.59999999998</v>
      </c>
      <c r="I10" s="24">
        <v>156534.19999999998</v>
      </c>
      <c r="J10" s="31"/>
      <c r="K10" s="31"/>
      <c r="L10" s="31"/>
      <c r="M10" s="31"/>
      <c r="N10" s="31"/>
      <c r="O10" s="31"/>
    </row>
    <row r="11" spans="1:15">
      <c r="B11" s="23" t="s">
        <v>329</v>
      </c>
      <c r="D11" s="24">
        <v>777002.72999999963</v>
      </c>
      <c r="E11" s="24">
        <v>768162.26</v>
      </c>
      <c r="F11" s="24">
        <v>758305.17999999982</v>
      </c>
      <c r="G11" s="24">
        <v>748763.45999999985</v>
      </c>
      <c r="H11" s="24">
        <v>739537.23000000033</v>
      </c>
      <c r="I11" s="24">
        <v>730626.42999999982</v>
      </c>
      <c r="J11" s="31"/>
      <c r="K11" s="31"/>
      <c r="L11" s="31"/>
      <c r="M11" s="31"/>
      <c r="N11" s="31"/>
      <c r="O11" s="31"/>
    </row>
    <row r="12" spans="1:15">
      <c r="B12" s="23" t="s">
        <v>330</v>
      </c>
      <c r="D12" s="24">
        <v>746647.25000000012</v>
      </c>
      <c r="E12" s="24">
        <v>759532.80999999994</v>
      </c>
      <c r="F12" s="24">
        <v>771194.85000000009</v>
      </c>
      <c r="G12" s="24">
        <v>782540.77</v>
      </c>
      <c r="H12" s="24">
        <v>793571.19000000006</v>
      </c>
      <c r="I12" s="24">
        <v>804286.19000000006</v>
      </c>
      <c r="J12" s="31"/>
      <c r="K12" s="31"/>
      <c r="L12" s="31"/>
      <c r="M12" s="31"/>
      <c r="N12" s="31"/>
      <c r="O12" s="31"/>
    </row>
    <row r="13" spans="1:15">
      <c r="D13" s="24"/>
      <c r="E13" s="24"/>
      <c r="F13" s="24"/>
      <c r="G13" s="24"/>
      <c r="H13" s="24"/>
      <c r="I13" s="24"/>
      <c r="J13" s="31"/>
      <c r="K13" s="31"/>
      <c r="L13" s="31"/>
      <c r="M13" s="31"/>
      <c r="N13" s="31"/>
      <c r="O13" s="31"/>
    </row>
    <row r="14" spans="1:15">
      <c r="A14" s="20" t="s">
        <v>187</v>
      </c>
      <c r="B14" s="20"/>
      <c r="C14" s="20"/>
      <c r="D14" s="22">
        <f>D15+D20</f>
        <v>-54782.290000000066</v>
      </c>
      <c r="E14" s="22">
        <f t="shared" ref="E14:I14" si="0">E15+E20</f>
        <v>-53693.130000000005</v>
      </c>
      <c r="F14" s="22">
        <f t="shared" si="0"/>
        <v>-54439.25</v>
      </c>
      <c r="G14" s="22">
        <f t="shared" si="0"/>
        <v>-60048.579999999987</v>
      </c>
      <c r="H14" s="22">
        <f t="shared" si="0"/>
        <v>-59228.060000000027</v>
      </c>
      <c r="I14" s="22">
        <f t="shared" si="0"/>
        <v>-67730.53</v>
      </c>
      <c r="J14" s="31"/>
      <c r="K14" s="31"/>
      <c r="L14" s="31"/>
      <c r="M14" s="31"/>
      <c r="N14" s="31"/>
      <c r="O14" s="31"/>
    </row>
    <row r="15" spans="1:15" s="20" customFormat="1">
      <c r="B15" s="20" t="s">
        <v>13</v>
      </c>
      <c r="D15" s="22">
        <v>140680.22999999992</v>
      </c>
      <c r="E15" s="22">
        <v>171441.09</v>
      </c>
      <c r="F15" s="22">
        <v>46876.180000000008</v>
      </c>
      <c r="G15" s="22">
        <v>64847.270000000004</v>
      </c>
      <c r="H15" s="22">
        <v>110518.50999999998</v>
      </c>
      <c r="I15" s="22">
        <v>25013.530616829637</v>
      </c>
      <c r="J15" s="161"/>
      <c r="K15" s="161"/>
      <c r="L15" s="161"/>
      <c r="M15" s="161"/>
      <c r="N15" s="161"/>
      <c r="O15" s="161"/>
    </row>
    <row r="16" spans="1:15">
      <c r="C16" s="23" t="s">
        <v>327</v>
      </c>
      <c r="D16" s="24">
        <v>93973.659999999945</v>
      </c>
      <c r="E16" s="24">
        <v>132321.75</v>
      </c>
      <c r="F16" s="24">
        <v>21183.720000000005</v>
      </c>
      <c r="G16" s="24">
        <v>35448.78</v>
      </c>
      <c r="H16" s="24">
        <v>4899.97</v>
      </c>
      <c r="I16" s="24">
        <v>7511.579999999999</v>
      </c>
      <c r="J16" s="31"/>
      <c r="K16" s="31"/>
      <c r="L16" s="31"/>
      <c r="M16" s="31"/>
      <c r="N16" s="31"/>
      <c r="O16" s="31"/>
    </row>
    <row r="17" spans="1:15">
      <c r="C17" s="23" t="s">
        <v>328</v>
      </c>
      <c r="D17" s="24">
        <v>9995.43</v>
      </c>
      <c r="E17" s="24">
        <v>3990.31</v>
      </c>
      <c r="F17" s="24">
        <v>1609.1799999999998</v>
      </c>
      <c r="G17" s="24">
        <v>457.76000000000005</v>
      </c>
      <c r="H17" s="24">
        <v>60.650000000000006</v>
      </c>
      <c r="I17" s="24">
        <v>1236.45</v>
      </c>
      <c r="J17" s="31"/>
      <c r="K17" s="31"/>
      <c r="L17" s="31"/>
      <c r="M17" s="31"/>
      <c r="N17" s="31"/>
      <c r="O17" s="31"/>
    </row>
    <row r="18" spans="1:15">
      <c r="C18" s="23" t="s">
        <v>329</v>
      </c>
      <c r="D18" s="26">
        <v>18838.03</v>
      </c>
      <c r="E18" s="26">
        <v>20421.519999999993</v>
      </c>
      <c r="F18" s="26">
        <v>7520.64</v>
      </c>
      <c r="G18" s="26">
        <v>9986</v>
      </c>
      <c r="H18" s="26">
        <v>89488.369999999981</v>
      </c>
      <c r="I18" s="26">
        <v>7917.5900000000011</v>
      </c>
      <c r="J18" s="31"/>
      <c r="K18" s="31"/>
      <c r="L18" s="31"/>
      <c r="M18" s="31"/>
      <c r="N18" s="31"/>
      <c r="O18" s="31"/>
    </row>
    <row r="19" spans="1:15">
      <c r="C19" s="23" t="s">
        <v>330</v>
      </c>
      <c r="D19" s="24">
        <v>17873.11</v>
      </c>
      <c r="E19" s="24">
        <v>14707.51</v>
      </c>
      <c r="F19" s="24">
        <v>16562.64</v>
      </c>
      <c r="G19" s="24">
        <v>18954.73</v>
      </c>
      <c r="H19" s="24">
        <v>16069.519999999999</v>
      </c>
      <c r="I19" s="24">
        <v>8347.9106168296366</v>
      </c>
      <c r="J19" s="31"/>
      <c r="K19" s="31"/>
      <c r="L19" s="31"/>
      <c r="M19" s="31"/>
      <c r="N19" s="31"/>
      <c r="O19" s="31"/>
    </row>
    <row r="20" spans="1:15" s="20" customFormat="1">
      <c r="B20" s="20" t="s">
        <v>14</v>
      </c>
      <c r="D20" s="22">
        <v>-195462.52</v>
      </c>
      <c r="E20" s="22">
        <v>-225134.22</v>
      </c>
      <c r="F20" s="22">
        <v>-101315.43000000001</v>
      </c>
      <c r="G20" s="22">
        <v>-124895.84999999999</v>
      </c>
      <c r="H20" s="22">
        <v>-169746.57</v>
      </c>
      <c r="I20" s="22">
        <v>-92744.060616829636</v>
      </c>
      <c r="J20" s="161"/>
      <c r="K20" s="161"/>
      <c r="L20" s="161"/>
      <c r="M20" s="161"/>
      <c r="N20" s="161"/>
      <c r="O20" s="161"/>
    </row>
    <row r="21" spans="1:15">
      <c r="C21" s="23" t="s">
        <v>327</v>
      </c>
      <c r="D21" s="24">
        <v>-162246.47</v>
      </c>
      <c r="E21" s="24">
        <v>-191049.5</v>
      </c>
      <c r="F21" s="24">
        <v>-63807.22</v>
      </c>
      <c r="G21" s="24">
        <v>-94985.72</v>
      </c>
      <c r="H21" s="24">
        <v>-62693.83</v>
      </c>
      <c r="I21" s="24">
        <v>-60380.87</v>
      </c>
      <c r="J21" s="31"/>
      <c r="K21" s="31"/>
      <c r="L21" s="31"/>
      <c r="M21" s="31"/>
      <c r="N21" s="31"/>
      <c r="O21" s="31"/>
    </row>
    <row r="22" spans="1:15">
      <c r="C22" s="23" t="s">
        <v>328</v>
      </c>
      <c r="D22" s="24">
        <v>-550</v>
      </c>
      <c r="E22" s="24">
        <v>-760.65000000000009</v>
      </c>
      <c r="F22" s="24">
        <v>-15229.13</v>
      </c>
      <c r="G22" s="24">
        <v>-2773.59</v>
      </c>
      <c r="H22" s="24">
        <v>-3299.0499999999997</v>
      </c>
      <c r="I22" s="24">
        <v>-12319.179999999998</v>
      </c>
      <c r="J22" s="31"/>
      <c r="K22" s="31"/>
      <c r="L22" s="31"/>
      <c r="M22" s="31"/>
      <c r="N22" s="31"/>
      <c r="O22" s="31"/>
    </row>
    <row r="23" spans="1:15">
      <c r="C23" s="23" t="s">
        <v>329</v>
      </c>
      <c r="D23" s="26">
        <v>-27678.5</v>
      </c>
      <c r="E23" s="26">
        <v>-30278.600000000006</v>
      </c>
      <c r="F23" s="26">
        <v>-17062.36</v>
      </c>
      <c r="G23" s="26">
        <v>-19212.23</v>
      </c>
      <c r="H23" s="26">
        <v>-98399.170000000013</v>
      </c>
      <c r="I23" s="26">
        <v>-16623.57</v>
      </c>
      <c r="J23" s="31"/>
      <c r="K23" s="31"/>
      <c r="L23" s="31"/>
      <c r="M23" s="31"/>
      <c r="N23" s="31"/>
      <c r="O23" s="31"/>
    </row>
    <row r="24" spans="1:15">
      <c r="C24" s="23" t="s">
        <v>330</v>
      </c>
      <c r="D24" s="26">
        <v>-4987.5499999999993</v>
      </c>
      <c r="E24" s="26">
        <v>-3045.4700000000003</v>
      </c>
      <c r="F24" s="26">
        <v>-5216.7199999999993</v>
      </c>
      <c r="G24" s="26">
        <v>-7924.3099999999995</v>
      </c>
      <c r="H24" s="26">
        <v>-5354.52</v>
      </c>
      <c r="I24" s="26">
        <v>-3420.4406168296337</v>
      </c>
      <c r="J24" s="31"/>
      <c r="K24" s="31"/>
      <c r="L24" s="31"/>
      <c r="M24" s="31"/>
      <c r="N24" s="31"/>
      <c r="O24" s="31"/>
    </row>
    <row r="25" spans="1:15">
      <c r="C25" s="27"/>
      <c r="D25" s="26"/>
      <c r="E25" s="26"/>
      <c r="F25" s="26"/>
      <c r="G25" s="26"/>
      <c r="H25" s="26"/>
      <c r="I25" s="26"/>
      <c r="J25" s="31"/>
      <c r="K25" s="31"/>
      <c r="L25" s="31"/>
      <c r="M25" s="31"/>
      <c r="N25" s="31"/>
      <c r="O25" s="31"/>
    </row>
    <row r="26" spans="1:15">
      <c r="A26" s="28" t="s">
        <v>15</v>
      </c>
      <c r="B26" s="28"/>
      <c r="C26" s="29"/>
      <c r="D26" s="30">
        <v>5921970.2800000003</v>
      </c>
      <c r="E26" s="30">
        <v>5868277.1500000004</v>
      </c>
      <c r="F26" s="30">
        <v>5813837.9000000004</v>
      </c>
      <c r="G26" s="30">
        <v>5753789.3200000022</v>
      </c>
      <c r="H26" s="30">
        <v>5694561.2599999998</v>
      </c>
      <c r="I26" s="30">
        <v>5626830.7300000004</v>
      </c>
      <c r="J26" s="161"/>
      <c r="K26" s="161"/>
      <c r="L26" s="161"/>
      <c r="M26" s="161"/>
      <c r="N26" s="161"/>
      <c r="O26" s="161"/>
    </row>
    <row r="27" spans="1:15">
      <c r="B27" s="23" t="s">
        <v>327</v>
      </c>
      <c r="D27" s="31">
        <v>4221796.4900000012</v>
      </c>
      <c r="E27" s="31">
        <v>4163068.7400000012</v>
      </c>
      <c r="F27" s="31">
        <v>4120445.2400000007</v>
      </c>
      <c r="G27" s="31">
        <v>4060908.3000000012</v>
      </c>
      <c r="H27" s="31">
        <v>4003114.4399999995</v>
      </c>
      <c r="I27" s="31">
        <v>3950245.15</v>
      </c>
      <c r="J27" s="31"/>
      <c r="K27" s="31"/>
      <c r="L27" s="31"/>
      <c r="M27" s="31"/>
      <c r="N27" s="31"/>
      <c r="O27" s="31"/>
    </row>
    <row r="28" spans="1:15">
      <c r="B28" s="23" t="s">
        <v>328</v>
      </c>
      <c r="D28" s="31">
        <v>172478.71999999997</v>
      </c>
      <c r="E28" s="31">
        <v>175708.37999999995</v>
      </c>
      <c r="F28" s="31">
        <v>162088.43</v>
      </c>
      <c r="G28" s="31">
        <v>159772.59999999998</v>
      </c>
      <c r="H28" s="31">
        <v>156534.19999999998</v>
      </c>
      <c r="I28" s="31">
        <v>145451.47000000003</v>
      </c>
      <c r="J28" s="31"/>
      <c r="K28" s="31"/>
      <c r="L28" s="31"/>
      <c r="M28" s="31"/>
      <c r="N28" s="31"/>
      <c r="O28" s="31"/>
    </row>
    <row r="29" spans="1:15">
      <c r="B29" s="23" t="s">
        <v>329</v>
      </c>
      <c r="D29" s="31">
        <v>768162.26</v>
      </c>
      <c r="E29" s="31">
        <v>758305.17999999982</v>
      </c>
      <c r="F29" s="31">
        <v>748763.45999999985</v>
      </c>
      <c r="G29" s="31">
        <v>739537.23000000033</v>
      </c>
      <c r="H29" s="31">
        <v>730626.42999999982</v>
      </c>
      <c r="I29" s="31">
        <v>721920.44999999972</v>
      </c>
      <c r="J29" s="31"/>
      <c r="K29" s="31"/>
      <c r="L29" s="31"/>
      <c r="M29" s="31"/>
      <c r="N29" s="31"/>
      <c r="O29" s="31"/>
    </row>
    <row r="30" spans="1:15">
      <c r="B30" s="23" t="s">
        <v>330</v>
      </c>
      <c r="D30" s="31">
        <v>759532.80999999994</v>
      </c>
      <c r="E30" s="31">
        <v>771194.85000000009</v>
      </c>
      <c r="F30" s="31">
        <v>782540.77</v>
      </c>
      <c r="G30" s="31">
        <v>793571.19000000006</v>
      </c>
      <c r="H30" s="31">
        <v>804286.19000000006</v>
      </c>
      <c r="I30" s="31">
        <v>809213.66</v>
      </c>
      <c r="J30" s="31"/>
      <c r="K30" s="31"/>
      <c r="L30" s="31"/>
      <c r="M30" s="31"/>
      <c r="N30" s="31"/>
      <c r="O30" s="31"/>
    </row>
    <row r="31" spans="1:15">
      <c r="B31" s="23"/>
      <c r="D31" s="31"/>
      <c r="E31" s="31"/>
      <c r="F31" s="31"/>
      <c r="G31" s="31"/>
      <c r="H31" s="31"/>
      <c r="I31" s="31"/>
      <c r="J31" s="31"/>
      <c r="K31" s="31"/>
      <c r="L31" s="31"/>
      <c r="M31" s="31"/>
      <c r="N31" s="31"/>
      <c r="O31" s="31"/>
    </row>
    <row r="32" spans="1:15" ht="15">
      <c r="A32" s="20" t="s">
        <v>188</v>
      </c>
      <c r="C32" s="27"/>
      <c r="D32" s="30">
        <f>D33+D38</f>
        <v>429635.05697619228</v>
      </c>
      <c r="E32" s="30">
        <f t="shared" ref="E32:I32" si="1">E33+E38</f>
        <v>503099.97331500991</v>
      </c>
      <c r="F32" s="30">
        <f t="shared" si="1"/>
        <v>783913.10999999975</v>
      </c>
      <c r="G32" s="30">
        <f t="shared" si="1"/>
        <v>622594.91232349188</v>
      </c>
      <c r="H32" s="30">
        <f t="shared" si="1"/>
        <v>891606.58983192348</v>
      </c>
      <c r="I32" s="30">
        <f t="shared" si="1"/>
        <v>799706.49729604169</v>
      </c>
      <c r="J32" s="31"/>
      <c r="K32" s="31"/>
      <c r="L32" s="31"/>
      <c r="M32" s="31"/>
      <c r="N32" s="31"/>
      <c r="O32" s="31"/>
    </row>
    <row r="33" spans="1:15">
      <c r="B33" s="20" t="s">
        <v>143</v>
      </c>
      <c r="C33" s="27"/>
      <c r="D33" s="30">
        <v>20945.339999999997</v>
      </c>
      <c r="E33" s="30">
        <v>25207.740000000005</v>
      </c>
      <c r="F33" s="30">
        <v>85443.110000000015</v>
      </c>
      <c r="G33" s="30">
        <v>7558.85</v>
      </c>
      <c r="H33" s="30">
        <v>91879.239999999991</v>
      </c>
      <c r="I33" s="30">
        <v>16054.550000000008</v>
      </c>
      <c r="J33" s="161"/>
      <c r="K33" s="161"/>
      <c r="L33" s="161"/>
      <c r="M33" s="161"/>
      <c r="N33" s="161"/>
      <c r="O33" s="161"/>
    </row>
    <row r="34" spans="1:15">
      <c r="C34" s="23" t="s">
        <v>327</v>
      </c>
      <c r="D34" s="26">
        <v>16612.367901163161</v>
      </c>
      <c r="E34" s="26">
        <v>16467.752499937887</v>
      </c>
      <c r="F34" s="26">
        <v>58309.495707819668</v>
      </c>
      <c r="G34" s="26">
        <v>6077.1362256438233</v>
      </c>
      <c r="H34" s="26">
        <v>33189.684741046753</v>
      </c>
      <c r="I34" s="26">
        <v>5488.8751859107897</v>
      </c>
      <c r="J34" s="31"/>
      <c r="K34" s="31"/>
      <c r="L34" s="31"/>
      <c r="M34" s="31"/>
      <c r="N34" s="31"/>
      <c r="O34" s="31"/>
    </row>
    <row r="35" spans="1:15">
      <c r="C35" s="23" t="s">
        <v>328</v>
      </c>
      <c r="D35" s="26">
        <v>2025.8020988368389</v>
      </c>
      <c r="E35" s="26">
        <v>1540.0475000621143</v>
      </c>
      <c r="F35" s="26">
        <v>1814.834292180338</v>
      </c>
      <c r="G35" s="26">
        <v>634.28377435617699</v>
      </c>
      <c r="H35" s="26">
        <v>967.43525895324797</v>
      </c>
      <c r="I35" s="26">
        <v>7385.804814089217</v>
      </c>
      <c r="J35" s="31"/>
      <c r="K35" s="31"/>
      <c r="L35" s="31"/>
      <c r="M35" s="31"/>
      <c r="N35" s="31"/>
      <c r="O35" s="31"/>
    </row>
    <row r="36" spans="1:15">
      <c r="C36" s="23" t="s">
        <v>329</v>
      </c>
      <c r="D36" s="26">
        <v>909.87000000000023</v>
      </c>
      <c r="E36" s="26">
        <v>1864.9499999999996</v>
      </c>
      <c r="F36" s="26">
        <v>2658.5200000000004</v>
      </c>
      <c r="G36" s="26">
        <v>620.12000000000012</v>
      </c>
      <c r="H36" s="26">
        <v>605.52</v>
      </c>
      <c r="I36" s="26">
        <v>70.999999999999972</v>
      </c>
      <c r="J36" s="31"/>
      <c r="K36" s="31"/>
      <c r="L36" s="31"/>
      <c r="M36" s="31"/>
      <c r="N36" s="31"/>
      <c r="O36" s="31"/>
    </row>
    <row r="37" spans="1:15">
      <c r="C37" s="23" t="s">
        <v>330</v>
      </c>
      <c r="D37" s="26">
        <v>1397.3000000000002</v>
      </c>
      <c r="E37" s="26">
        <v>5334.99</v>
      </c>
      <c r="F37" s="26">
        <v>22660.260000000002</v>
      </c>
      <c r="G37" s="26">
        <v>227.30999999999997</v>
      </c>
      <c r="H37" s="26">
        <v>57116.6</v>
      </c>
      <c r="I37" s="26">
        <v>3108.8700000000003</v>
      </c>
      <c r="J37" s="31"/>
      <c r="K37" s="31"/>
      <c r="L37" s="31"/>
      <c r="M37" s="31"/>
      <c r="N37" s="31"/>
      <c r="O37" s="31"/>
    </row>
    <row r="38" spans="1:15">
      <c r="B38" s="20" t="s">
        <v>152</v>
      </c>
      <c r="C38" s="27"/>
      <c r="D38" s="30">
        <v>408689.71697619226</v>
      </c>
      <c r="E38" s="30">
        <v>477892.23331500991</v>
      </c>
      <c r="F38" s="30">
        <v>698469.99999999977</v>
      </c>
      <c r="G38" s="30">
        <v>615036.0623234919</v>
      </c>
      <c r="H38" s="30">
        <v>799727.34983192349</v>
      </c>
      <c r="I38" s="30">
        <v>783651.94729604165</v>
      </c>
      <c r="J38" s="161"/>
      <c r="K38" s="161"/>
      <c r="L38" s="161"/>
      <c r="M38" s="161"/>
      <c r="N38" s="161"/>
      <c r="O38" s="161"/>
    </row>
    <row r="39" spans="1:15">
      <c r="A39" s="32"/>
      <c r="B39" s="32"/>
      <c r="C39" s="208" t="s">
        <v>327</v>
      </c>
      <c r="D39" s="257">
        <v>408689.71697619226</v>
      </c>
      <c r="E39" s="257">
        <v>477892.23331500991</v>
      </c>
      <c r="F39" s="257">
        <v>698469.99999999977</v>
      </c>
      <c r="G39" s="257">
        <v>615036.0623234919</v>
      </c>
      <c r="H39" s="257">
        <v>799727.34983192349</v>
      </c>
      <c r="I39" s="257">
        <v>783651.94729604165</v>
      </c>
      <c r="J39" s="31"/>
      <c r="K39" s="31"/>
      <c r="L39" s="31"/>
      <c r="M39" s="31"/>
      <c r="N39" s="31"/>
      <c r="O39" s="31"/>
    </row>
    <row r="40" spans="1:15" ht="15">
      <c r="A40" s="25" t="s">
        <v>373</v>
      </c>
      <c r="B40" s="27"/>
      <c r="C40" s="27"/>
      <c r="D40" s="5"/>
      <c r="E40" s="5"/>
      <c r="F40" s="5"/>
      <c r="G40" s="5"/>
      <c r="H40" s="5"/>
      <c r="I40" s="3"/>
      <c r="J40" s="31"/>
      <c r="K40" s="31"/>
      <c r="L40" s="31"/>
      <c r="M40" s="31"/>
      <c r="N40" s="31"/>
      <c r="O40" s="31"/>
    </row>
    <row r="41" spans="1:15">
      <c r="A41" s="143" t="s">
        <v>16</v>
      </c>
      <c r="D41" s="33"/>
      <c r="E41" s="33"/>
      <c r="F41" s="33"/>
      <c r="G41" s="33"/>
      <c r="H41" s="33"/>
      <c r="I41" s="33"/>
    </row>
    <row r="42" spans="1:15">
      <c r="D42" s="33"/>
      <c r="E42" s="33"/>
      <c r="F42" s="33"/>
      <c r="G42" s="33"/>
      <c r="H42" s="33"/>
      <c r="I42" s="33"/>
    </row>
    <row r="43" spans="1:15">
      <c r="D43" s="33"/>
      <c r="E43" s="33"/>
      <c r="F43" s="33"/>
      <c r="G43" s="33"/>
      <c r="H43" s="33"/>
      <c r="I43" s="33"/>
    </row>
    <row r="44" spans="1:15">
      <c r="D44" s="33"/>
      <c r="E44" s="33"/>
      <c r="F44" s="33"/>
      <c r="G44" s="33"/>
      <c r="H44" s="33"/>
      <c r="I44" s="33"/>
    </row>
    <row r="45" spans="1:15">
      <c r="D45" s="33"/>
      <c r="E45" s="33"/>
      <c r="F45" s="33"/>
      <c r="G45" s="33"/>
      <c r="H45" s="33"/>
      <c r="I45" s="33"/>
    </row>
  </sheetData>
  <mergeCells count="1">
    <mergeCell ref="A6:C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dimension ref="A1:O39"/>
  <sheetViews>
    <sheetView showGridLines="0" workbookViewId="0"/>
  </sheetViews>
  <sheetFormatPr baseColWidth="10" defaultColWidth="12" defaultRowHeight="12.75"/>
  <cols>
    <col min="1" max="2" width="3" style="21" customWidth="1"/>
    <col min="3" max="3" width="32.5" style="21" customWidth="1"/>
    <col min="4" max="9" width="11.5" style="21" customWidth="1"/>
    <col min="10" max="10" width="12" style="21" customWidth="1"/>
    <col min="11" max="15" width="13" style="21" bestFit="1" customWidth="1"/>
    <col min="16" max="16384" width="12" style="21"/>
  </cols>
  <sheetData>
    <row r="1" spans="1:15" s="100" customFormat="1">
      <c r="A1" s="18" t="s">
        <v>120</v>
      </c>
      <c r="B1" s="19"/>
      <c r="C1" s="19"/>
      <c r="D1" s="19"/>
      <c r="E1" s="19"/>
      <c r="F1" s="19"/>
      <c r="G1" s="19"/>
      <c r="H1" s="19"/>
      <c r="I1" s="19"/>
    </row>
    <row r="2" spans="1:15" s="100" customFormat="1">
      <c r="A2" s="18" t="s">
        <v>101</v>
      </c>
      <c r="B2" s="19"/>
      <c r="C2" s="19"/>
      <c r="D2" s="19"/>
      <c r="E2" s="19"/>
      <c r="F2" s="19"/>
      <c r="G2" s="19"/>
      <c r="H2" s="19"/>
      <c r="I2" s="19"/>
    </row>
    <row r="3" spans="1:15" s="100" customFormat="1">
      <c r="A3" s="18" t="s">
        <v>198</v>
      </c>
      <c r="B3" s="19"/>
      <c r="C3" s="19"/>
      <c r="D3" s="19"/>
      <c r="E3" s="19"/>
      <c r="F3" s="19"/>
      <c r="G3" s="19"/>
      <c r="H3" s="19"/>
      <c r="I3" s="19"/>
    </row>
    <row r="4" spans="1:15" s="100" customFormat="1">
      <c r="A4" s="18" t="s">
        <v>86</v>
      </c>
      <c r="B4" s="19"/>
      <c r="C4" s="19"/>
      <c r="D4" s="19"/>
      <c r="E4" s="19"/>
      <c r="F4" s="19"/>
      <c r="G4" s="19"/>
      <c r="H4" s="19"/>
      <c r="I4" s="19"/>
    </row>
    <row r="5" spans="1:15" s="100" customFormat="1">
      <c r="A5" s="18" t="s">
        <v>85</v>
      </c>
      <c r="B5" s="19"/>
      <c r="C5" s="19"/>
      <c r="D5" s="19"/>
      <c r="E5" s="19"/>
      <c r="F5" s="19"/>
      <c r="G5" s="19"/>
      <c r="H5" s="19"/>
      <c r="I5" s="19"/>
    </row>
    <row r="6" spans="1:15" s="17" customFormat="1">
      <c r="A6" s="269" t="s">
        <v>2</v>
      </c>
      <c r="B6" s="269"/>
      <c r="C6" s="269"/>
      <c r="D6" s="303" t="s">
        <v>3</v>
      </c>
      <c r="E6" s="303"/>
      <c r="F6" s="303"/>
      <c r="G6" s="303"/>
      <c r="H6" s="303"/>
      <c r="I6" s="303"/>
    </row>
    <row r="7" spans="1:15" s="17" customFormat="1">
      <c r="A7" s="270"/>
      <c r="B7" s="270"/>
      <c r="C7" s="270"/>
      <c r="D7" s="292">
        <v>2001</v>
      </c>
      <c r="E7" s="292">
        <v>2002</v>
      </c>
      <c r="F7" s="292">
        <v>2003</v>
      </c>
      <c r="G7" s="292">
        <v>2004</v>
      </c>
      <c r="H7" s="292">
        <v>2005</v>
      </c>
      <c r="I7" s="292">
        <v>2006</v>
      </c>
    </row>
    <row r="8" spans="1:15" s="20" customFormat="1">
      <c r="A8" s="102" t="s">
        <v>12</v>
      </c>
      <c r="B8" s="102"/>
      <c r="C8" s="102"/>
      <c r="D8" s="8">
        <v>5976752.5700000003</v>
      </c>
      <c r="E8" s="8">
        <v>5921970.2799999993</v>
      </c>
      <c r="F8" s="8">
        <v>5868277.1500000004</v>
      </c>
      <c r="G8" s="8">
        <v>5813837.9000000004</v>
      </c>
      <c r="H8" s="8">
        <v>5753789.3200000003</v>
      </c>
      <c r="I8" s="8">
        <v>5694561.2599999998</v>
      </c>
      <c r="J8" s="161"/>
      <c r="K8" s="161"/>
      <c r="L8" s="161"/>
      <c r="M8" s="161"/>
      <c r="N8" s="161"/>
      <c r="O8" s="161"/>
    </row>
    <row r="9" spans="1:15">
      <c r="A9" s="27"/>
      <c r="B9" s="25" t="s">
        <v>331</v>
      </c>
      <c r="D9" s="5">
        <v>2627106.5200000005</v>
      </c>
      <c r="E9" s="5">
        <v>2616737.4299999992</v>
      </c>
      <c r="F9" s="5">
        <v>2633818.6900000013</v>
      </c>
      <c r="G9" s="5">
        <v>2622117.2999999993</v>
      </c>
      <c r="H9" s="5">
        <v>2641643.8900000006</v>
      </c>
      <c r="I9" s="5">
        <v>2622458.2799999998</v>
      </c>
      <c r="J9" s="31"/>
      <c r="K9" s="31"/>
      <c r="L9" s="31"/>
      <c r="M9" s="31"/>
      <c r="N9" s="31"/>
      <c r="O9" s="31"/>
    </row>
    <row r="10" spans="1:15">
      <c r="A10" s="27"/>
      <c r="B10" s="25" t="s">
        <v>332</v>
      </c>
      <c r="D10" s="5">
        <v>3349646.0499999993</v>
      </c>
      <c r="E10" s="5">
        <v>3305232.8499999996</v>
      </c>
      <c r="F10" s="5">
        <v>3234458.4599999986</v>
      </c>
      <c r="G10" s="5">
        <v>3191720.6000000006</v>
      </c>
      <c r="H10" s="5">
        <v>3112145.43</v>
      </c>
      <c r="I10" s="5">
        <v>3072102.98</v>
      </c>
      <c r="J10" s="31"/>
      <c r="K10" s="31"/>
      <c r="L10" s="31"/>
      <c r="M10" s="31"/>
      <c r="N10" s="31"/>
      <c r="O10" s="31"/>
    </row>
    <row r="11" spans="1:15">
      <c r="A11" s="27"/>
      <c r="B11" s="27"/>
      <c r="C11" s="27"/>
      <c r="D11" s="5"/>
      <c r="E11" s="5"/>
      <c r="F11" s="5"/>
      <c r="G11" s="5"/>
      <c r="H11" s="5"/>
      <c r="I11" s="5"/>
      <c r="J11" s="31"/>
      <c r="K11" s="31"/>
      <c r="L11" s="31"/>
      <c r="M11" s="31"/>
      <c r="N11" s="31"/>
      <c r="O11" s="31"/>
    </row>
    <row r="12" spans="1:15" s="20" customFormat="1">
      <c r="A12" s="29" t="s">
        <v>187</v>
      </c>
      <c r="B12" s="29"/>
      <c r="C12" s="29"/>
      <c r="D12" s="1">
        <f t="shared" ref="D12:I12" si="0">D16+D13</f>
        <v>-54782.290000000008</v>
      </c>
      <c r="E12" s="1">
        <f t="shared" si="0"/>
        <v>-53693.130000000019</v>
      </c>
      <c r="F12" s="1">
        <f t="shared" si="0"/>
        <v>-54439.249999999985</v>
      </c>
      <c r="G12" s="1">
        <f t="shared" si="0"/>
        <v>-60048.580000000016</v>
      </c>
      <c r="H12" s="1">
        <f t="shared" si="0"/>
        <v>-59228.060000000034</v>
      </c>
      <c r="I12" s="1">
        <f t="shared" si="0"/>
        <v>-67730.53</v>
      </c>
      <c r="J12" s="161"/>
      <c r="K12" s="161"/>
      <c r="L12" s="161"/>
      <c r="M12" s="161"/>
      <c r="N12" s="161"/>
      <c r="O12" s="161"/>
    </row>
    <row r="13" spans="1:15" s="20" customFormat="1">
      <c r="A13" s="29"/>
      <c r="B13" s="29" t="s">
        <v>331</v>
      </c>
      <c r="C13" s="29"/>
      <c r="D13" s="1">
        <f>D14+D15</f>
        <v>-10369.090000000011</v>
      </c>
      <c r="E13" s="1">
        <f t="shared" ref="E13:I13" si="1">E14+E15</f>
        <v>17081.259999999995</v>
      </c>
      <c r="F13" s="1">
        <f t="shared" si="1"/>
        <v>-11701.389999999996</v>
      </c>
      <c r="G13" s="1">
        <f t="shared" si="1"/>
        <v>19526.589999999978</v>
      </c>
      <c r="H13" s="1">
        <f t="shared" si="1"/>
        <v>-19185.610000000008</v>
      </c>
      <c r="I13" s="1">
        <f t="shared" si="1"/>
        <v>-36303.71663563171</v>
      </c>
      <c r="J13" s="161"/>
      <c r="K13" s="161"/>
      <c r="L13" s="161"/>
      <c r="M13" s="161"/>
      <c r="N13" s="161"/>
      <c r="O13" s="161"/>
    </row>
    <row r="14" spans="1:15">
      <c r="A14" s="27"/>
      <c r="B14" s="27"/>
      <c r="C14" s="27" t="s">
        <v>13</v>
      </c>
      <c r="D14" s="5">
        <v>80204.749999999985</v>
      </c>
      <c r="E14" s="5">
        <v>108669.44999999998</v>
      </c>
      <c r="F14" s="5">
        <v>13827.380000000001</v>
      </c>
      <c r="G14" s="5">
        <v>41646.869999999981</v>
      </c>
      <c r="H14" s="5">
        <v>13330.919999999993</v>
      </c>
      <c r="I14" s="5">
        <v>5551.4601525326389</v>
      </c>
      <c r="J14" s="31"/>
      <c r="K14" s="31"/>
      <c r="L14" s="31"/>
      <c r="M14" s="31"/>
      <c r="N14" s="31"/>
      <c r="O14" s="31"/>
    </row>
    <row r="15" spans="1:15">
      <c r="A15" s="27"/>
      <c r="B15" s="27"/>
      <c r="C15" s="27" t="s">
        <v>14</v>
      </c>
      <c r="D15" s="5">
        <v>-90573.84</v>
      </c>
      <c r="E15" s="5">
        <v>-91588.189999999988</v>
      </c>
      <c r="F15" s="5">
        <v>-25528.769999999997</v>
      </c>
      <c r="G15" s="5">
        <v>-22120.280000000002</v>
      </c>
      <c r="H15" s="5">
        <v>-32516.53</v>
      </c>
      <c r="I15" s="5">
        <v>-41855.176788164346</v>
      </c>
      <c r="J15" s="31"/>
      <c r="K15" s="31"/>
      <c r="L15" s="31"/>
      <c r="M15" s="31"/>
      <c r="N15" s="31"/>
      <c r="O15" s="31"/>
    </row>
    <row r="16" spans="1:15" s="20" customFormat="1">
      <c r="A16" s="29"/>
      <c r="B16" s="29" t="s">
        <v>332</v>
      </c>
      <c r="C16" s="29"/>
      <c r="D16" s="1">
        <f>D17+D18</f>
        <v>-44413.2</v>
      </c>
      <c r="E16" s="1">
        <f t="shared" ref="E16:H16" si="2">E17+E18</f>
        <v>-70774.390000000014</v>
      </c>
      <c r="F16" s="1">
        <f t="shared" si="2"/>
        <v>-42737.859999999993</v>
      </c>
      <c r="G16" s="1">
        <f t="shared" si="2"/>
        <v>-79575.17</v>
      </c>
      <c r="H16" s="1">
        <f t="shared" si="2"/>
        <v>-40042.450000000026</v>
      </c>
      <c r="I16" s="1">
        <f>I17+I18</f>
        <v>-31426.813364368289</v>
      </c>
      <c r="J16" s="161"/>
      <c r="K16" s="161"/>
      <c r="L16" s="161"/>
      <c r="M16" s="161"/>
      <c r="N16" s="161"/>
      <c r="O16" s="161"/>
    </row>
    <row r="17" spans="1:15">
      <c r="A17" s="27"/>
      <c r="B17" s="27"/>
      <c r="C17" s="27" t="s">
        <v>13</v>
      </c>
      <c r="D17" s="5">
        <v>60475.479999999996</v>
      </c>
      <c r="E17" s="5">
        <v>62771.639999999992</v>
      </c>
      <c r="F17" s="5">
        <v>33048.799999999996</v>
      </c>
      <c r="G17" s="5">
        <v>23200.399999999994</v>
      </c>
      <c r="H17" s="5">
        <v>97187.589999999953</v>
      </c>
      <c r="I17" s="5">
        <v>19462.070464297001</v>
      </c>
      <c r="J17" s="31"/>
      <c r="K17" s="31"/>
      <c r="L17" s="31"/>
      <c r="M17" s="31"/>
      <c r="N17" s="31"/>
      <c r="O17" s="31"/>
    </row>
    <row r="18" spans="1:15">
      <c r="A18" s="27"/>
      <c r="B18" s="27"/>
      <c r="C18" s="25" t="s">
        <v>14</v>
      </c>
      <c r="D18" s="5">
        <v>-104888.68</v>
      </c>
      <c r="E18" s="5">
        <v>-133546.03</v>
      </c>
      <c r="F18" s="5">
        <v>-75786.659999999989</v>
      </c>
      <c r="G18" s="5">
        <v>-102775.56999999999</v>
      </c>
      <c r="H18" s="5">
        <v>-137230.03999999998</v>
      </c>
      <c r="I18" s="5">
        <v>-50888.88382866529</v>
      </c>
      <c r="J18" s="31"/>
      <c r="K18" s="31"/>
      <c r="L18" s="31"/>
      <c r="M18" s="31"/>
      <c r="N18" s="31"/>
      <c r="O18" s="31"/>
    </row>
    <row r="19" spans="1:15">
      <c r="A19" s="27"/>
      <c r="B19" s="27"/>
      <c r="C19" s="25"/>
      <c r="D19" s="5"/>
      <c r="E19" s="5"/>
      <c r="F19" s="5"/>
      <c r="G19" s="5"/>
      <c r="H19" s="5"/>
      <c r="I19" s="5"/>
      <c r="J19" s="31"/>
      <c r="K19" s="31"/>
      <c r="L19" s="31"/>
      <c r="M19" s="31"/>
      <c r="N19" s="31"/>
      <c r="O19" s="31"/>
    </row>
    <row r="20" spans="1:15" s="20" customFormat="1">
      <c r="A20" s="29" t="s">
        <v>15</v>
      </c>
      <c r="B20" s="29"/>
      <c r="C20" s="29"/>
      <c r="D20" s="1">
        <v>5921970.2799999993</v>
      </c>
      <c r="E20" s="1">
        <v>5868277.1500000004</v>
      </c>
      <c r="F20" s="1">
        <v>5813837.9000000004</v>
      </c>
      <c r="G20" s="1">
        <v>5753789.3200000003</v>
      </c>
      <c r="H20" s="1">
        <v>5694561.2599999998</v>
      </c>
      <c r="I20" s="1">
        <v>5626830.7299999986</v>
      </c>
      <c r="J20" s="161"/>
      <c r="K20" s="161"/>
      <c r="L20" s="161"/>
      <c r="M20" s="161"/>
      <c r="N20" s="161"/>
      <c r="O20" s="161"/>
    </row>
    <row r="21" spans="1:15">
      <c r="A21" s="27"/>
      <c r="B21" s="25" t="s">
        <v>331</v>
      </c>
      <c r="C21" s="27"/>
      <c r="D21" s="5">
        <v>2616737.4299999992</v>
      </c>
      <c r="E21" s="5">
        <v>2633818.6900000013</v>
      </c>
      <c r="F21" s="5">
        <v>2622117.2999999993</v>
      </c>
      <c r="G21" s="5">
        <v>2641643.8900000006</v>
      </c>
      <c r="H21" s="5">
        <v>2622458.2799999998</v>
      </c>
      <c r="I21" s="5">
        <v>2586154.563364367</v>
      </c>
      <c r="J21" s="31"/>
      <c r="K21" s="31"/>
      <c r="L21" s="31"/>
      <c r="M21" s="31"/>
      <c r="N21" s="31"/>
      <c r="O21" s="31"/>
    </row>
    <row r="22" spans="1:15">
      <c r="A22" s="27"/>
      <c r="B22" s="25" t="s">
        <v>332</v>
      </c>
      <c r="C22" s="27"/>
      <c r="D22" s="5">
        <v>3305232.8499999996</v>
      </c>
      <c r="E22" s="5">
        <v>3234458.4599999986</v>
      </c>
      <c r="F22" s="5">
        <v>3191720.6000000006</v>
      </c>
      <c r="G22" s="5">
        <v>3112145.43</v>
      </c>
      <c r="H22" s="5">
        <v>3072102.98</v>
      </c>
      <c r="I22" s="5">
        <v>3040676.1666356316</v>
      </c>
      <c r="J22" s="31"/>
      <c r="K22" s="31"/>
      <c r="L22" s="31"/>
      <c r="M22" s="31"/>
      <c r="N22" s="31"/>
      <c r="O22" s="31"/>
    </row>
    <row r="23" spans="1:15">
      <c r="A23" s="27"/>
      <c r="B23" s="25"/>
      <c r="C23" s="27"/>
      <c r="D23" s="5"/>
      <c r="E23" s="5"/>
      <c r="F23" s="5"/>
      <c r="G23" s="5"/>
      <c r="H23" s="5"/>
      <c r="I23" s="5"/>
      <c r="J23" s="31"/>
      <c r="K23" s="31"/>
      <c r="L23" s="31"/>
      <c r="M23" s="31"/>
      <c r="N23" s="31"/>
      <c r="O23" s="31"/>
    </row>
    <row r="24" spans="1:15" ht="15">
      <c r="A24" s="20" t="s">
        <v>188</v>
      </c>
      <c r="C24" s="27"/>
      <c r="D24" s="1">
        <f>D25+D28</f>
        <v>429635.05697619234</v>
      </c>
      <c r="E24" s="1">
        <f t="shared" ref="E24:I24" si="3">E25+E28</f>
        <v>503099.97331501002</v>
      </c>
      <c r="F24" s="1">
        <f t="shared" si="3"/>
        <v>783913.1100000001</v>
      </c>
      <c r="G24" s="1">
        <f t="shared" si="3"/>
        <v>622594.912323492</v>
      </c>
      <c r="H24" s="1">
        <f t="shared" si="3"/>
        <v>891606.5898319236</v>
      </c>
      <c r="I24" s="1">
        <f t="shared" si="3"/>
        <v>799706.49729604181</v>
      </c>
      <c r="J24" s="31"/>
      <c r="K24" s="31"/>
      <c r="L24" s="31"/>
      <c r="M24" s="31"/>
      <c r="N24" s="31"/>
      <c r="O24" s="31"/>
    </row>
    <row r="25" spans="1:15">
      <c r="B25" s="20" t="s">
        <v>143</v>
      </c>
      <c r="C25" s="27"/>
      <c r="D25" s="1">
        <v>20945.340000000004</v>
      </c>
      <c r="E25" s="1">
        <v>25207.740000000005</v>
      </c>
      <c r="F25" s="1">
        <v>85443.110000000015</v>
      </c>
      <c r="G25" s="1">
        <v>7558.8499999999967</v>
      </c>
      <c r="H25" s="1">
        <v>91879.24000000002</v>
      </c>
      <c r="I25" s="1">
        <v>16054.550000000008</v>
      </c>
      <c r="J25" s="31"/>
      <c r="K25" s="31"/>
      <c r="L25" s="31"/>
      <c r="M25" s="31"/>
      <c r="N25" s="31"/>
      <c r="O25" s="31"/>
    </row>
    <row r="26" spans="1:15">
      <c r="A26" s="27"/>
      <c r="B26" s="27"/>
      <c r="C26" s="25" t="s">
        <v>331</v>
      </c>
      <c r="D26" s="5">
        <v>3422.0422528440431</v>
      </c>
      <c r="E26" s="5">
        <v>5216.7943458843311</v>
      </c>
      <c r="F26" s="5">
        <v>40450.482536410018</v>
      </c>
      <c r="G26" s="5">
        <v>1372.8741682517489</v>
      </c>
      <c r="H26" s="5">
        <v>31792.368705137476</v>
      </c>
      <c r="I26" s="5">
        <v>2432.7661268485917</v>
      </c>
      <c r="J26" s="31"/>
      <c r="K26" s="31"/>
      <c r="L26" s="31"/>
      <c r="M26" s="31"/>
      <c r="N26" s="31"/>
      <c r="O26" s="31"/>
    </row>
    <row r="27" spans="1:15">
      <c r="A27" s="27"/>
      <c r="B27" s="27"/>
      <c r="C27" s="25" t="s">
        <v>332</v>
      </c>
      <c r="D27" s="5">
        <v>17523.297747155961</v>
      </c>
      <c r="E27" s="5">
        <v>19990.945654115672</v>
      </c>
      <c r="F27" s="5">
        <v>44992.627463589997</v>
      </c>
      <c r="G27" s="5">
        <v>6185.9758317482483</v>
      </c>
      <c r="H27" s="5">
        <v>60086.871294862547</v>
      </c>
      <c r="I27" s="5">
        <v>13621.783873151417</v>
      </c>
      <c r="J27" s="31"/>
      <c r="K27" s="31"/>
      <c r="L27" s="31"/>
      <c r="M27" s="31"/>
      <c r="N27" s="31"/>
      <c r="O27" s="31"/>
    </row>
    <row r="28" spans="1:15">
      <c r="A28" s="27"/>
      <c r="B28" s="20" t="s">
        <v>152</v>
      </c>
      <c r="C28" s="27"/>
      <c r="D28" s="1">
        <v>408689.71697619231</v>
      </c>
      <c r="E28" s="1">
        <v>477892.23331501003</v>
      </c>
      <c r="F28" s="1">
        <v>698470.00000000012</v>
      </c>
      <c r="G28" s="1">
        <v>615036.06232349202</v>
      </c>
      <c r="H28" s="1">
        <v>799727.34983192361</v>
      </c>
      <c r="I28" s="1">
        <v>783651.94729604176</v>
      </c>
      <c r="J28" s="31"/>
      <c r="K28" s="31"/>
      <c r="L28" s="31"/>
      <c r="M28" s="31"/>
      <c r="N28" s="31"/>
      <c r="O28" s="31"/>
    </row>
    <row r="29" spans="1:15">
      <c r="A29" s="27"/>
      <c r="B29" s="27"/>
      <c r="C29" s="25" t="s">
        <v>331</v>
      </c>
      <c r="D29" s="5">
        <v>212263.94695456757</v>
      </c>
      <c r="E29" s="5">
        <v>248163.75213405321</v>
      </c>
      <c r="F29" s="5">
        <v>362587.1283618384</v>
      </c>
      <c r="G29" s="5">
        <v>319059.35805766197</v>
      </c>
      <c r="H29" s="5">
        <v>414511.72375845199</v>
      </c>
      <c r="I29" s="5">
        <v>405664.87204040558</v>
      </c>
      <c r="J29" s="31"/>
      <c r="K29" s="31"/>
      <c r="L29" s="31"/>
      <c r="M29" s="31"/>
      <c r="N29" s="31"/>
      <c r="O29" s="31"/>
    </row>
    <row r="30" spans="1:15">
      <c r="A30" s="32"/>
      <c r="B30" s="32"/>
      <c r="C30" s="208" t="s">
        <v>332</v>
      </c>
      <c r="D30" s="14">
        <v>196425.77002162472</v>
      </c>
      <c r="E30" s="14">
        <v>229728.48118095682</v>
      </c>
      <c r="F30" s="14">
        <v>335882.87163816171</v>
      </c>
      <c r="G30" s="14">
        <v>295976.70426582999</v>
      </c>
      <c r="H30" s="14">
        <v>385215.62607347162</v>
      </c>
      <c r="I30" s="14">
        <v>377987.07525563624</v>
      </c>
      <c r="J30" s="31"/>
      <c r="K30" s="31"/>
      <c r="L30" s="31"/>
      <c r="M30" s="31"/>
      <c r="N30" s="31"/>
      <c r="O30" s="31"/>
    </row>
    <row r="31" spans="1:15" ht="15">
      <c r="A31" s="25" t="s">
        <v>373</v>
      </c>
      <c r="B31" s="27"/>
      <c r="C31" s="27"/>
      <c r="D31" s="5"/>
      <c r="E31" s="5"/>
      <c r="F31" s="5"/>
      <c r="G31" s="5"/>
      <c r="H31" s="5"/>
      <c r="I31" s="5"/>
      <c r="J31" s="31"/>
      <c r="K31" s="31"/>
      <c r="L31" s="31"/>
      <c r="M31" s="31"/>
      <c r="N31" s="31"/>
      <c r="O31" s="31"/>
    </row>
    <row r="32" spans="1:15">
      <c r="A32" s="143" t="s">
        <v>16</v>
      </c>
    </row>
    <row r="39" spans="9:9">
      <c r="I39" s="114"/>
    </row>
  </sheetData>
  <mergeCells count="1">
    <mergeCell ref="A6:C7"/>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dimension ref="A1:Q60"/>
  <sheetViews>
    <sheetView showGridLines="0" workbookViewId="0"/>
  </sheetViews>
  <sheetFormatPr baseColWidth="10" defaultColWidth="12" defaultRowHeight="12.75"/>
  <cols>
    <col min="1" max="3" width="2.83203125" style="34" customWidth="1"/>
    <col min="4" max="4" width="24.5" style="104" customWidth="1"/>
    <col min="5" max="10" width="16.1640625" style="104" customWidth="1"/>
    <col min="11" max="16" width="12.5" style="104" bestFit="1" customWidth="1"/>
    <col min="17" max="16384" width="12" style="104"/>
  </cols>
  <sheetData>
    <row r="1" spans="1:16" s="34" customFormat="1">
      <c r="A1" s="35" t="s">
        <v>121</v>
      </c>
      <c r="B1" s="36"/>
      <c r="C1" s="36"/>
      <c r="D1" s="36"/>
      <c r="E1" s="103"/>
      <c r="F1" s="103"/>
      <c r="G1" s="103"/>
      <c r="H1" s="103"/>
      <c r="I1" s="103"/>
      <c r="J1" s="103"/>
    </row>
    <row r="2" spans="1:16" s="34" customFormat="1">
      <c r="A2" s="35" t="s">
        <v>101</v>
      </c>
      <c r="B2" s="36"/>
      <c r="C2" s="36"/>
      <c r="D2" s="36"/>
      <c r="E2" s="103"/>
      <c r="F2" s="103"/>
      <c r="G2" s="103"/>
      <c r="H2" s="103"/>
      <c r="I2" s="103"/>
      <c r="J2" s="103"/>
    </row>
    <row r="3" spans="1:16" s="34" customFormat="1">
      <c r="A3" s="35" t="s">
        <v>199</v>
      </c>
      <c r="B3" s="36"/>
      <c r="C3" s="36"/>
      <c r="D3" s="36"/>
      <c r="E3" s="103"/>
      <c r="F3" s="103"/>
      <c r="G3" s="103"/>
      <c r="H3" s="103"/>
      <c r="I3" s="103"/>
      <c r="J3" s="103"/>
    </row>
    <row r="4" spans="1:16" s="34" customFormat="1">
      <c r="A4" s="35" t="s">
        <v>0</v>
      </c>
      <c r="B4" s="36"/>
      <c r="C4" s="36"/>
      <c r="D4" s="36"/>
      <c r="E4" s="103"/>
      <c r="F4" s="103"/>
      <c r="G4" s="103"/>
      <c r="H4" s="103"/>
      <c r="I4" s="103"/>
      <c r="J4" s="103"/>
    </row>
    <row r="5" spans="1:16" s="34" customFormat="1">
      <c r="A5" s="35" t="s">
        <v>89</v>
      </c>
      <c r="B5" s="36"/>
      <c r="C5" s="36"/>
      <c r="D5" s="36"/>
      <c r="E5" s="103"/>
      <c r="F5" s="103"/>
      <c r="G5" s="103"/>
      <c r="H5" s="103"/>
      <c r="I5" s="103"/>
      <c r="J5" s="103"/>
    </row>
    <row r="6" spans="1:16">
      <c r="A6" s="271" t="s">
        <v>2</v>
      </c>
      <c r="B6" s="271"/>
      <c r="C6" s="271"/>
      <c r="D6" s="271"/>
      <c r="E6" s="314" t="s">
        <v>3</v>
      </c>
      <c r="F6" s="314"/>
      <c r="G6" s="314"/>
      <c r="H6" s="314"/>
      <c r="I6" s="314"/>
      <c r="J6" s="314"/>
    </row>
    <row r="7" spans="1:16">
      <c r="A7" s="272"/>
      <c r="B7" s="272"/>
      <c r="C7" s="272"/>
      <c r="D7" s="272"/>
      <c r="E7" s="315">
        <v>2001</v>
      </c>
      <c r="F7" s="315">
        <v>2002</v>
      </c>
      <c r="G7" s="315">
        <v>2003</v>
      </c>
      <c r="H7" s="315">
        <v>2004</v>
      </c>
      <c r="I7" s="315">
        <v>2005</v>
      </c>
      <c r="J7" s="315">
        <v>2006</v>
      </c>
    </row>
    <row r="8" spans="1:16">
      <c r="A8" s="37" t="s">
        <v>12</v>
      </c>
      <c r="B8" s="37"/>
      <c r="C8" s="37"/>
      <c r="D8" s="105"/>
      <c r="E8" s="38">
        <v>771319414.07299924</v>
      </c>
      <c r="F8" s="38">
        <v>757285660.97586858</v>
      </c>
      <c r="G8" s="38">
        <v>743180977.59760094</v>
      </c>
      <c r="H8" s="38">
        <v>727469973.80842459</v>
      </c>
      <c r="I8" s="38">
        <v>712224171.64912081</v>
      </c>
      <c r="J8" s="38">
        <v>695281693.7448287</v>
      </c>
      <c r="K8" s="162"/>
      <c r="L8" s="162"/>
      <c r="M8" s="162"/>
      <c r="N8" s="162"/>
      <c r="O8" s="162"/>
      <c r="P8" s="162"/>
    </row>
    <row r="9" spans="1:16">
      <c r="A9" s="39"/>
      <c r="B9" s="40" t="s">
        <v>17</v>
      </c>
      <c r="C9" s="106"/>
      <c r="E9" s="7">
        <v>751330169.03299928</v>
      </c>
      <c r="F9" s="7">
        <v>736215981.18586862</v>
      </c>
      <c r="G9" s="7">
        <v>721509375.06760097</v>
      </c>
      <c r="H9" s="7">
        <v>704881783.7784245</v>
      </c>
      <c r="I9" s="7">
        <v>688980808.62912083</v>
      </c>
      <c r="J9" s="7">
        <v>671471379.21482861</v>
      </c>
      <c r="K9" s="163"/>
      <c r="L9" s="163"/>
      <c r="M9" s="163"/>
      <c r="N9" s="163"/>
      <c r="O9" s="163"/>
      <c r="P9" s="163"/>
    </row>
    <row r="10" spans="1:16">
      <c r="A10" s="39"/>
      <c r="B10" s="40" t="s">
        <v>18</v>
      </c>
      <c r="C10" s="106"/>
      <c r="E10" s="7">
        <v>3860117.8000000003</v>
      </c>
      <c r="F10" s="7">
        <v>4917576.17</v>
      </c>
      <c r="G10" s="7">
        <v>5329839.3</v>
      </c>
      <c r="H10" s="7">
        <v>6281371.1299999999</v>
      </c>
      <c r="I10" s="7">
        <v>7032277.7500000009</v>
      </c>
      <c r="J10" s="7">
        <v>7533773.0700000012</v>
      </c>
      <c r="K10" s="163"/>
      <c r="L10" s="163"/>
      <c r="M10" s="163"/>
      <c r="N10" s="163"/>
      <c r="O10" s="163"/>
      <c r="P10" s="163"/>
    </row>
    <row r="11" spans="1:16">
      <c r="A11" s="39"/>
      <c r="B11" s="40" t="s">
        <v>139</v>
      </c>
      <c r="C11" s="106"/>
      <c r="E11" s="7">
        <v>10476392.530000003</v>
      </c>
      <c r="F11" s="7">
        <v>10357195.719999997</v>
      </c>
      <c r="G11" s="7">
        <v>10224291.939999999</v>
      </c>
      <c r="H11" s="7">
        <v>10095640.200000003</v>
      </c>
      <c r="I11" s="7">
        <v>9971242.1700000037</v>
      </c>
      <c r="J11" s="7">
        <v>9851097.0900000036</v>
      </c>
      <c r="K11" s="163"/>
      <c r="L11" s="163"/>
      <c r="M11" s="163"/>
      <c r="N11" s="163"/>
      <c r="O11" s="163"/>
      <c r="P11" s="163"/>
    </row>
    <row r="12" spans="1:16">
      <c r="A12" s="39"/>
      <c r="B12" s="40" t="s">
        <v>182</v>
      </c>
      <c r="C12" s="106"/>
      <c r="E12" s="7">
        <v>5652734.71</v>
      </c>
      <c r="F12" s="7">
        <v>5794907.9000000013</v>
      </c>
      <c r="G12" s="7">
        <v>6117471.290000001</v>
      </c>
      <c r="H12" s="7">
        <v>6211178.7000000002</v>
      </c>
      <c r="I12" s="7">
        <v>6239843.0999999996</v>
      </c>
      <c r="J12" s="7">
        <v>6425444.3699999992</v>
      </c>
      <c r="K12" s="163"/>
      <c r="L12" s="163"/>
      <c r="M12" s="163"/>
      <c r="N12" s="163"/>
      <c r="O12" s="163"/>
      <c r="P12" s="163"/>
    </row>
    <row r="13" spans="1:16">
      <c r="A13" s="39"/>
      <c r="B13" s="40"/>
      <c r="C13" s="39"/>
      <c r="D13" s="106"/>
      <c r="E13" s="7"/>
      <c r="F13" s="7"/>
      <c r="G13" s="7"/>
      <c r="H13" s="7"/>
      <c r="I13" s="7"/>
      <c r="J13" s="7"/>
      <c r="K13" s="163"/>
      <c r="L13" s="163"/>
      <c r="M13" s="163"/>
      <c r="N13" s="163"/>
      <c r="O13" s="163"/>
      <c r="P13" s="163"/>
    </row>
    <row r="14" spans="1:16">
      <c r="A14" s="42" t="s">
        <v>334</v>
      </c>
      <c r="B14" s="39"/>
      <c r="C14" s="39"/>
      <c r="D14" s="106"/>
      <c r="E14" s="6">
        <f>E16+E21+E24+E41</f>
        <v>-14033753.097130433</v>
      </c>
      <c r="F14" s="6">
        <f t="shared" ref="F14:J14" si="0">F16+F21+F24+F41</f>
        <v>-14104683.378268011</v>
      </c>
      <c r="G14" s="6">
        <f t="shared" si="0"/>
        <v>-15711003.789176535</v>
      </c>
      <c r="H14" s="6">
        <f t="shared" si="0"/>
        <v>-15245802.159303457</v>
      </c>
      <c r="I14" s="6">
        <f t="shared" si="0"/>
        <v>-16942477.904292181</v>
      </c>
      <c r="J14" s="6">
        <f t="shared" si="0"/>
        <v>-16994617.754828658</v>
      </c>
      <c r="K14" s="163"/>
      <c r="L14" s="163"/>
      <c r="M14" s="163"/>
      <c r="N14" s="163"/>
      <c r="O14" s="163"/>
      <c r="P14" s="163"/>
    </row>
    <row r="15" spans="1:16">
      <c r="A15" s="42"/>
      <c r="B15" s="39"/>
      <c r="C15" s="39"/>
      <c r="D15" s="106"/>
      <c r="E15" s="6"/>
      <c r="F15" s="6"/>
      <c r="G15" s="6"/>
      <c r="H15" s="6"/>
      <c r="I15" s="6"/>
      <c r="J15" s="6"/>
      <c r="K15" s="163"/>
      <c r="L15" s="163"/>
      <c r="M15" s="163"/>
      <c r="N15" s="163"/>
      <c r="O15" s="163"/>
      <c r="P15" s="163"/>
    </row>
    <row r="16" spans="1:16">
      <c r="A16" s="39"/>
      <c r="B16" s="39" t="s">
        <v>144</v>
      </c>
      <c r="C16" s="39"/>
      <c r="D16" s="106"/>
      <c r="E16" s="6">
        <v>13486066.620000001</v>
      </c>
      <c r="F16" s="6">
        <v>13644782.429999998</v>
      </c>
      <c r="G16" s="6">
        <v>13390196.790000001</v>
      </c>
      <c r="H16" s="6">
        <v>13291948.049999999</v>
      </c>
      <c r="I16" s="6">
        <v>13412193.870000001</v>
      </c>
      <c r="J16" s="6">
        <v>13214681.23</v>
      </c>
      <c r="K16" s="162"/>
      <c r="L16" s="162"/>
      <c r="M16" s="162"/>
      <c r="N16" s="162"/>
      <c r="O16" s="162"/>
      <c r="P16" s="162"/>
    </row>
    <row r="17" spans="1:17">
      <c r="A17" s="39"/>
      <c r="B17" s="39"/>
      <c r="C17" s="40" t="s">
        <v>17</v>
      </c>
      <c r="E17" s="7">
        <v>8154309.540000001</v>
      </c>
      <c r="F17" s="7">
        <v>8032660.2999999989</v>
      </c>
      <c r="G17" s="7">
        <v>7911011.1300000018</v>
      </c>
      <c r="H17" s="7">
        <v>7789361.9499999983</v>
      </c>
      <c r="I17" s="7">
        <v>7667712.7299999995</v>
      </c>
      <c r="J17" s="7">
        <v>7546063.5600000015</v>
      </c>
      <c r="K17" s="163"/>
      <c r="L17" s="163"/>
      <c r="M17" s="163"/>
      <c r="N17" s="163"/>
      <c r="O17" s="163"/>
      <c r="P17" s="163"/>
    </row>
    <row r="18" spans="1:17">
      <c r="A18" s="39"/>
      <c r="B18" s="39"/>
      <c r="C18" s="40" t="s">
        <v>18</v>
      </c>
      <c r="E18" s="7">
        <v>203949.00000000003</v>
      </c>
      <c r="F18" s="7">
        <v>221442.13999999998</v>
      </c>
      <c r="G18" s="7">
        <v>243030.42999999996</v>
      </c>
      <c r="H18" s="7">
        <v>259166.94999999998</v>
      </c>
      <c r="I18" s="7">
        <v>273838.77</v>
      </c>
      <c r="J18" s="7">
        <v>277488.81</v>
      </c>
      <c r="K18" s="163"/>
      <c r="L18" s="163"/>
      <c r="M18" s="163"/>
      <c r="N18" s="163"/>
      <c r="O18" s="163"/>
      <c r="P18" s="163"/>
    </row>
    <row r="19" spans="1:17">
      <c r="A19" s="39"/>
      <c r="B19" s="39"/>
      <c r="C19" s="40" t="s">
        <v>139</v>
      </c>
      <c r="E19" s="7">
        <v>152836.96000000002</v>
      </c>
      <c r="F19" s="7">
        <v>151914.75</v>
      </c>
      <c r="G19" s="7">
        <v>150761.48999999993</v>
      </c>
      <c r="H19" s="7">
        <v>149630.04</v>
      </c>
      <c r="I19" s="7">
        <v>148520.21000000005</v>
      </c>
      <c r="J19" s="7">
        <v>147432.16999999998</v>
      </c>
      <c r="K19" s="163"/>
      <c r="L19" s="163"/>
      <c r="M19" s="163"/>
      <c r="N19" s="163"/>
      <c r="O19" s="163"/>
      <c r="P19" s="163"/>
    </row>
    <row r="20" spans="1:17">
      <c r="A20" s="39"/>
      <c r="B20" s="39"/>
      <c r="C20" s="40" t="s">
        <v>182</v>
      </c>
      <c r="E20" s="7">
        <v>4974971.12</v>
      </c>
      <c r="F20" s="7">
        <v>5238765.24</v>
      </c>
      <c r="G20" s="7">
        <v>5085393.7399999993</v>
      </c>
      <c r="H20" s="7">
        <v>5093789.1100000003</v>
      </c>
      <c r="I20" s="7">
        <v>5322122.16</v>
      </c>
      <c r="J20" s="7">
        <v>5243696.6899999995</v>
      </c>
      <c r="K20" s="163"/>
      <c r="L20" s="163"/>
      <c r="M20" s="163"/>
      <c r="N20" s="163"/>
      <c r="O20" s="163"/>
      <c r="P20" s="163"/>
    </row>
    <row r="21" spans="1:17">
      <c r="A21" s="39"/>
      <c r="B21" s="41" t="s">
        <v>145</v>
      </c>
      <c r="C21" s="39"/>
      <c r="D21" s="106"/>
      <c r="E21" s="6">
        <v>1196803.6699999997</v>
      </c>
      <c r="F21" s="6">
        <v>288304.34999999992</v>
      </c>
      <c r="G21" s="6">
        <v>812128.90999999992</v>
      </c>
      <c r="H21" s="6">
        <v>1247460.0599999998</v>
      </c>
      <c r="I21" s="6">
        <v>440495.02</v>
      </c>
      <c r="J21" s="6">
        <v>502707.19</v>
      </c>
      <c r="K21" s="163"/>
      <c r="L21" s="163"/>
      <c r="M21" s="163"/>
      <c r="N21" s="163"/>
      <c r="O21" s="163"/>
      <c r="P21" s="163"/>
    </row>
    <row r="22" spans="1:17">
      <c r="A22" s="39"/>
      <c r="B22" s="41"/>
      <c r="C22" s="39"/>
      <c r="D22" s="106"/>
      <c r="E22" s="6"/>
      <c r="F22" s="6"/>
      <c r="G22" s="6"/>
      <c r="H22" s="6"/>
      <c r="I22" s="6"/>
      <c r="J22" s="6"/>
      <c r="K22" s="163"/>
      <c r="L22" s="163"/>
      <c r="M22" s="163"/>
      <c r="N22" s="163"/>
      <c r="O22" s="163"/>
      <c r="P22" s="163"/>
    </row>
    <row r="23" spans="1:17">
      <c r="A23" s="39"/>
      <c r="B23" s="41" t="s">
        <v>333</v>
      </c>
      <c r="C23" s="39"/>
      <c r="D23" s="106"/>
      <c r="E23" s="6">
        <v>-28716623.387130398</v>
      </c>
      <c r="F23" s="6">
        <v>-28037770.158268001</v>
      </c>
      <c r="G23" s="6">
        <v>-29913329.489176501</v>
      </c>
      <c r="H23" s="6">
        <v>-29785210.269303501</v>
      </c>
      <c r="I23" s="6">
        <v>-30795166.7942922</v>
      </c>
      <c r="J23" s="6">
        <v>-30712006.174828701</v>
      </c>
      <c r="K23" s="163"/>
      <c r="L23" s="163"/>
      <c r="M23" s="163"/>
      <c r="N23" s="163"/>
      <c r="O23" s="163"/>
      <c r="P23" s="163"/>
    </row>
    <row r="24" spans="1:17">
      <c r="A24" s="39"/>
      <c r="B24" s="39" t="s">
        <v>146</v>
      </c>
      <c r="C24" s="39"/>
      <c r="D24" s="106"/>
      <c r="E24" s="6">
        <f>E25+E29+E34+E36</f>
        <v>-27212762.307130434</v>
      </c>
      <c r="F24" s="6">
        <f t="shared" ref="F24:J24" si="1">F25+F29+F34+F36</f>
        <v>-26497619.798268009</v>
      </c>
      <c r="G24" s="6">
        <f t="shared" si="1"/>
        <v>-27256492.849176537</v>
      </c>
      <c r="H24" s="6">
        <f t="shared" si="1"/>
        <v>-28356073.519303456</v>
      </c>
      <c r="I24" s="6">
        <f t="shared" si="1"/>
        <v>-29091392.94429218</v>
      </c>
      <c r="J24" s="6">
        <f t="shared" si="1"/>
        <v>-29168397.064828657</v>
      </c>
      <c r="K24" s="163"/>
      <c r="L24" s="163"/>
      <c r="M24" s="163"/>
      <c r="N24" s="163"/>
      <c r="O24" s="163"/>
      <c r="P24" s="163"/>
      <c r="Q24" s="163"/>
    </row>
    <row r="25" spans="1:17" s="34" customFormat="1">
      <c r="A25" s="39"/>
      <c r="B25" s="39"/>
      <c r="C25" s="41" t="s">
        <v>20</v>
      </c>
      <c r="D25" s="39"/>
      <c r="E25" s="6">
        <v>-1252519.4880387126</v>
      </c>
      <c r="F25" s="6">
        <v>-1111933.6556666673</v>
      </c>
      <c r="G25" s="6">
        <v>-982280.57387827593</v>
      </c>
      <c r="H25" s="6">
        <v>-1198376.7671774693</v>
      </c>
      <c r="I25" s="6">
        <v>-1118376.629999999</v>
      </c>
      <c r="J25" s="6">
        <v>-1395354.7999999996</v>
      </c>
      <c r="K25" s="162"/>
      <c r="L25" s="163"/>
      <c r="M25" s="163"/>
      <c r="N25" s="163"/>
      <c r="O25" s="163"/>
      <c r="P25" s="163"/>
      <c r="Q25" s="163"/>
    </row>
    <row r="26" spans="1:17">
      <c r="A26" s="39"/>
      <c r="B26" s="39"/>
      <c r="C26" s="39"/>
      <c r="D26" s="40" t="s">
        <v>17</v>
      </c>
      <c r="E26" s="7">
        <v>-1134112.1468138075</v>
      </c>
      <c r="F26" s="7">
        <v>-966051.2173328026</v>
      </c>
      <c r="G26" s="7">
        <v>-863536.40471883805</v>
      </c>
      <c r="H26" s="7">
        <v>-1037180.0780081199</v>
      </c>
      <c r="I26" s="7">
        <v>-950293.97052401199</v>
      </c>
      <c r="J26" s="7">
        <v>-1209985.1418990602</v>
      </c>
      <c r="K26" s="163"/>
      <c r="L26" s="163"/>
      <c r="M26" s="163"/>
      <c r="N26" s="163"/>
      <c r="O26" s="163"/>
      <c r="P26" s="163"/>
      <c r="Q26" s="163"/>
    </row>
    <row r="27" spans="1:17">
      <c r="A27" s="39"/>
      <c r="B27" s="39"/>
      <c r="C27" s="39"/>
      <c r="D27" s="40" t="s">
        <v>18</v>
      </c>
      <c r="E27" s="7">
        <v>-73562.529999999984</v>
      </c>
      <c r="F27" s="7">
        <v>-78323.820000000022</v>
      </c>
      <c r="G27" s="7">
        <v>-81845</v>
      </c>
      <c r="H27" s="7">
        <v>-87822.82</v>
      </c>
      <c r="I27" s="7">
        <v>-94142.079999999973</v>
      </c>
      <c r="J27" s="7">
        <v>-97030.60000000002</v>
      </c>
      <c r="K27" s="163"/>
      <c r="L27" s="163"/>
      <c r="M27" s="163"/>
      <c r="N27" s="163"/>
      <c r="O27" s="163"/>
      <c r="P27" s="163"/>
      <c r="Q27" s="163"/>
    </row>
    <row r="28" spans="1:17">
      <c r="A28" s="39"/>
      <c r="B28" s="39"/>
      <c r="C28" s="39"/>
      <c r="D28" s="40" t="s">
        <v>139</v>
      </c>
      <c r="E28" s="7">
        <v>-44844.811224905061</v>
      </c>
      <c r="F28" s="7">
        <v>-67558.61833386455</v>
      </c>
      <c r="G28" s="7">
        <v>-36899.16915943793</v>
      </c>
      <c r="H28" s="7">
        <v>-73373.869169349404</v>
      </c>
      <c r="I28" s="7">
        <v>-73940.57947598696</v>
      </c>
      <c r="J28" s="7">
        <v>-88339.058100939335</v>
      </c>
      <c r="K28" s="163"/>
      <c r="L28" s="163"/>
      <c r="M28" s="163"/>
      <c r="N28" s="163"/>
      <c r="O28" s="163"/>
      <c r="P28" s="163"/>
      <c r="Q28" s="163"/>
    </row>
    <row r="29" spans="1:17" s="34" customFormat="1">
      <c r="A29" s="39"/>
      <c r="B29" s="39"/>
      <c r="C29" s="41" t="s">
        <v>21</v>
      </c>
      <c r="D29" s="39"/>
      <c r="E29" s="6">
        <v>-22119411.031961292</v>
      </c>
      <c r="F29" s="6">
        <v>-20957794.85433333</v>
      </c>
      <c r="G29" s="6">
        <v>-19927003.466121733</v>
      </c>
      <c r="H29" s="6">
        <v>-21538766.39282253</v>
      </c>
      <c r="I29" s="6">
        <v>-20747301.460000001</v>
      </c>
      <c r="J29" s="6">
        <v>-20689005.099999998</v>
      </c>
      <c r="K29" s="162"/>
      <c r="L29" s="163"/>
      <c r="M29" s="163"/>
      <c r="N29" s="163"/>
      <c r="O29" s="163"/>
      <c r="P29" s="163"/>
      <c r="Q29" s="163"/>
    </row>
    <row r="30" spans="1:17">
      <c r="A30" s="39"/>
      <c r="B30" s="39"/>
      <c r="C30" s="39"/>
      <c r="D30" s="40" t="s">
        <v>17</v>
      </c>
      <c r="E30" s="7">
        <v>-18044076.843186196</v>
      </c>
      <c r="F30" s="7">
        <v>-17104019.652667195</v>
      </c>
      <c r="G30" s="7">
        <v>-16928911.865281168</v>
      </c>
      <c r="H30" s="7">
        <v>-16818817.37199188</v>
      </c>
      <c r="I30" s="7">
        <v>-16750301.689475989</v>
      </c>
      <c r="J30" s="7">
        <v>-16400440.868100939</v>
      </c>
      <c r="K30" s="163"/>
      <c r="L30" s="163"/>
      <c r="M30" s="163"/>
      <c r="N30" s="163"/>
      <c r="O30" s="163"/>
      <c r="P30" s="163"/>
      <c r="Q30" s="163"/>
    </row>
    <row r="31" spans="1:17">
      <c r="A31" s="39"/>
      <c r="B31" s="39"/>
      <c r="C31" s="39"/>
      <c r="D31" s="40" t="s">
        <v>18</v>
      </c>
      <c r="E31" s="7">
        <v>-264869.57</v>
      </c>
      <c r="F31" s="7">
        <v>-14410.4</v>
      </c>
      <c r="G31" s="7">
        <v>-15698.96</v>
      </c>
      <c r="H31" s="7">
        <v>-660090.12000000023</v>
      </c>
      <c r="I31" s="7">
        <v>-111295.99999999999</v>
      </c>
      <c r="J31" s="7">
        <v>-210051.43999999997</v>
      </c>
      <c r="K31" s="163"/>
      <c r="L31" s="163"/>
      <c r="M31" s="163"/>
      <c r="N31" s="163"/>
      <c r="O31" s="163"/>
      <c r="P31" s="163"/>
      <c r="Q31" s="163"/>
    </row>
    <row r="32" spans="1:17">
      <c r="A32" s="39"/>
      <c r="B32" s="39"/>
      <c r="C32" s="39"/>
      <c r="D32" s="40" t="s">
        <v>139</v>
      </c>
      <c r="E32" s="7">
        <v>-195811.18877509495</v>
      </c>
      <c r="F32" s="7">
        <v>-186509.95166613546</v>
      </c>
      <c r="G32" s="7">
        <v>-194284.11084056206</v>
      </c>
      <c r="H32" s="7">
        <v>-172851.90083065059</v>
      </c>
      <c r="I32" s="7">
        <v>-163021.92052401308</v>
      </c>
      <c r="J32" s="7">
        <v>-161454.39189906066</v>
      </c>
      <c r="K32" s="163"/>
      <c r="L32" s="163"/>
      <c r="M32" s="163"/>
      <c r="N32" s="163"/>
      <c r="O32" s="163"/>
      <c r="P32" s="163"/>
      <c r="Q32" s="163"/>
    </row>
    <row r="33" spans="1:17">
      <c r="A33" s="39"/>
      <c r="B33" s="39"/>
      <c r="C33" s="39"/>
      <c r="D33" s="40" t="s">
        <v>182</v>
      </c>
      <c r="E33" s="7">
        <v>-3614653.4299999997</v>
      </c>
      <c r="F33" s="7">
        <v>-3652854.85</v>
      </c>
      <c r="G33" s="7">
        <v>-2788108.5300000003</v>
      </c>
      <c r="H33" s="7">
        <v>-3887007</v>
      </c>
      <c r="I33" s="7">
        <v>-3722681.85</v>
      </c>
      <c r="J33" s="7">
        <v>-3917058.4</v>
      </c>
      <c r="K33" s="163"/>
      <c r="L33" s="163"/>
      <c r="M33" s="163"/>
      <c r="N33" s="163"/>
      <c r="O33" s="163"/>
      <c r="P33" s="163"/>
      <c r="Q33" s="163"/>
    </row>
    <row r="34" spans="1:17">
      <c r="A34" s="39"/>
      <c r="B34" s="39"/>
      <c r="C34" s="39" t="s">
        <v>153</v>
      </c>
      <c r="D34" s="40"/>
      <c r="E34" s="6">
        <v>-3559229.6471304316</v>
      </c>
      <c r="F34" s="6">
        <v>-4161906.0482680127</v>
      </c>
      <c r="G34" s="6">
        <v>-6082891.3191765277</v>
      </c>
      <c r="H34" s="6">
        <v>-5356275.1793034552</v>
      </c>
      <c r="I34" s="6">
        <v>-6964729.41429218</v>
      </c>
      <c r="J34" s="6">
        <v>-6824730.66482866</v>
      </c>
      <c r="K34" s="162"/>
      <c r="L34" s="163"/>
      <c r="M34" s="163"/>
      <c r="N34" s="163"/>
      <c r="O34" s="163"/>
      <c r="P34" s="163"/>
      <c r="Q34" s="163"/>
    </row>
    <row r="35" spans="1:17">
      <c r="A35" s="39"/>
      <c r="B35" s="39"/>
      <c r="C35" s="39"/>
      <c r="D35" s="40" t="s">
        <v>17</v>
      </c>
      <c r="E35" s="7">
        <v>-3559229.6471304316</v>
      </c>
      <c r="F35" s="7">
        <v>-4161906.0482680127</v>
      </c>
      <c r="G35" s="7">
        <v>-6082891.3191765277</v>
      </c>
      <c r="H35" s="7">
        <v>-5356275.1793034552</v>
      </c>
      <c r="I35" s="7">
        <v>-6964729.41429218</v>
      </c>
      <c r="J35" s="7">
        <v>-6824730.66482866</v>
      </c>
      <c r="K35" s="163"/>
      <c r="L35" s="163"/>
      <c r="M35" s="163"/>
      <c r="N35" s="163"/>
      <c r="O35" s="163"/>
      <c r="P35" s="163"/>
      <c r="Q35" s="163"/>
    </row>
    <row r="36" spans="1:17" s="34" customFormat="1" ht="15">
      <c r="A36" s="39"/>
      <c r="B36" s="39"/>
      <c r="C36" s="41" t="s">
        <v>335</v>
      </c>
      <c r="D36" s="39"/>
      <c r="E36" s="6">
        <v>-281602.14</v>
      </c>
      <c r="F36" s="6">
        <v>-265985.24</v>
      </c>
      <c r="G36" s="6">
        <v>-264317.49000000005</v>
      </c>
      <c r="H36" s="6">
        <v>-262655.18000000005</v>
      </c>
      <c r="I36" s="6">
        <v>-260985.43999999997</v>
      </c>
      <c r="J36" s="6">
        <v>-259306.5</v>
      </c>
      <c r="K36" s="162"/>
      <c r="L36" s="163"/>
      <c r="M36" s="163"/>
      <c r="N36" s="163"/>
      <c r="O36" s="163"/>
      <c r="P36" s="163"/>
      <c r="Q36" s="163"/>
    </row>
    <row r="37" spans="1:17">
      <c r="A37" s="39"/>
      <c r="B37" s="39"/>
      <c r="C37" s="39"/>
      <c r="D37" s="40" t="s">
        <v>17</v>
      </c>
      <c r="E37" s="7">
        <v>-277330.40999999997</v>
      </c>
      <c r="F37" s="7">
        <v>-261403.22999999998</v>
      </c>
      <c r="G37" s="7">
        <v>-259691.50000000006</v>
      </c>
      <c r="H37" s="7">
        <v>-257979.78000000003</v>
      </c>
      <c r="I37" s="7">
        <v>-256267.99999999997</v>
      </c>
      <c r="J37" s="7">
        <v>-254556.28</v>
      </c>
      <c r="K37" s="163"/>
      <c r="L37" s="163"/>
      <c r="M37" s="163"/>
      <c r="N37" s="163"/>
      <c r="O37" s="163"/>
      <c r="P37" s="163"/>
      <c r="Q37" s="163"/>
    </row>
    <row r="38" spans="1:17">
      <c r="A38" s="39"/>
      <c r="B38" s="39"/>
      <c r="C38" s="39"/>
      <c r="D38" s="40" t="s">
        <v>18</v>
      </c>
      <c r="E38" s="7">
        <v>-1088.21</v>
      </c>
      <c r="F38" s="7">
        <v>-1152.71</v>
      </c>
      <c r="G38" s="7">
        <v>-1237.25</v>
      </c>
      <c r="H38" s="7">
        <v>-1326.95</v>
      </c>
      <c r="I38" s="7">
        <v>-1408.9899999999998</v>
      </c>
      <c r="J38" s="7">
        <v>-1420.5400000000002</v>
      </c>
      <c r="K38" s="163"/>
      <c r="L38" s="163"/>
      <c r="M38" s="163"/>
      <c r="N38" s="163"/>
      <c r="O38" s="163"/>
      <c r="P38" s="163"/>
      <c r="Q38" s="163"/>
    </row>
    <row r="39" spans="1:17">
      <c r="A39" s="39"/>
      <c r="B39" s="39"/>
      <c r="C39" s="39"/>
      <c r="D39" s="40" t="s">
        <v>139</v>
      </c>
      <c r="E39" s="7">
        <v>-3183.5199999999991</v>
      </c>
      <c r="F39" s="7">
        <v>-3429.2999999999997</v>
      </c>
      <c r="G39" s="7">
        <v>-3388.74</v>
      </c>
      <c r="H39" s="7">
        <v>-3348.4499999999994</v>
      </c>
      <c r="I39" s="7">
        <v>-3308.4499999999994</v>
      </c>
      <c r="J39" s="7">
        <v>-3329.6799999999989</v>
      </c>
      <c r="K39" s="163"/>
      <c r="L39" s="163"/>
      <c r="M39" s="163"/>
      <c r="N39" s="163"/>
      <c r="O39" s="163"/>
      <c r="P39" s="163"/>
      <c r="Q39" s="163"/>
    </row>
    <row r="40" spans="1:17">
      <c r="A40" s="39"/>
      <c r="B40" s="39"/>
      <c r="C40" s="39"/>
      <c r="D40" s="40"/>
      <c r="E40" s="7"/>
      <c r="F40" s="7"/>
      <c r="G40" s="7"/>
      <c r="H40" s="7"/>
      <c r="I40" s="7"/>
      <c r="J40" s="7"/>
      <c r="K40" s="163"/>
      <c r="L40" s="163"/>
      <c r="M40" s="163"/>
      <c r="N40" s="163"/>
      <c r="O40" s="163"/>
      <c r="P40" s="163"/>
      <c r="Q40" s="163"/>
    </row>
    <row r="41" spans="1:17">
      <c r="A41" s="39"/>
      <c r="B41" s="42" t="s">
        <v>147</v>
      </c>
      <c r="C41" s="42"/>
      <c r="D41" s="43"/>
      <c r="E41" s="6">
        <f>E42+E46+E49</f>
        <v>-1503861.08</v>
      </c>
      <c r="F41" s="6">
        <f t="shared" ref="F41:J41" si="2">F42+F46+F49</f>
        <v>-1540150.3599999999</v>
      </c>
      <c r="G41" s="6">
        <f t="shared" si="2"/>
        <v>-2656836.6399999997</v>
      </c>
      <c r="H41" s="6">
        <f t="shared" si="2"/>
        <v>-1429136.75</v>
      </c>
      <c r="I41" s="6">
        <f t="shared" si="2"/>
        <v>-1703773.85</v>
      </c>
      <c r="J41" s="6">
        <f t="shared" si="2"/>
        <v>-1543609.1099999999</v>
      </c>
      <c r="K41" s="163"/>
      <c r="L41" s="163"/>
      <c r="M41" s="163"/>
      <c r="N41" s="163"/>
      <c r="O41" s="163"/>
      <c r="P41" s="163"/>
      <c r="Q41" s="163"/>
    </row>
    <row r="42" spans="1:17" s="34" customFormat="1">
      <c r="A42" s="39"/>
      <c r="B42" s="39"/>
      <c r="C42" s="41" t="s">
        <v>22</v>
      </c>
      <c r="D42" s="39"/>
      <c r="E42" s="6">
        <v>-1255728.02</v>
      </c>
      <c r="F42" s="6">
        <v>-1303491.1200000001</v>
      </c>
      <c r="G42" s="6">
        <v>-2419295.3699999996</v>
      </c>
      <c r="H42" s="6">
        <v>-1194648.6099999999</v>
      </c>
      <c r="I42" s="6">
        <v>-1470385.24</v>
      </c>
      <c r="J42" s="6">
        <v>-1319120.94</v>
      </c>
      <c r="K42" s="162"/>
      <c r="L42" s="163"/>
      <c r="M42" s="163"/>
      <c r="N42" s="163"/>
      <c r="O42" s="163"/>
      <c r="P42" s="163"/>
      <c r="Q42" s="163"/>
    </row>
    <row r="43" spans="1:17">
      <c r="A43" s="39"/>
      <c r="B43" s="39"/>
      <c r="C43" s="39"/>
      <c r="D43" s="40" t="s">
        <v>17</v>
      </c>
      <c r="E43" s="7">
        <v>-33825.159999999996</v>
      </c>
      <c r="F43" s="7">
        <v>-36129.729999999996</v>
      </c>
      <c r="G43" s="7">
        <v>-194145.82</v>
      </c>
      <c r="H43" s="7">
        <v>-14877.82</v>
      </c>
      <c r="I43" s="7">
        <v>-50891.58</v>
      </c>
      <c r="J43" s="7">
        <v>-27273.450000000008</v>
      </c>
      <c r="K43" s="163"/>
      <c r="L43" s="163"/>
      <c r="M43" s="163"/>
      <c r="N43" s="163"/>
      <c r="O43" s="163"/>
      <c r="P43" s="163"/>
      <c r="Q43" s="163"/>
    </row>
    <row r="44" spans="1:17">
      <c r="A44" s="39"/>
      <c r="B44" s="39"/>
      <c r="C44" s="39"/>
      <c r="D44" s="40" t="s">
        <v>139</v>
      </c>
      <c r="E44" s="7">
        <v>-3758.3600000000006</v>
      </c>
      <c r="F44" s="7">
        <v>-4014.3900000000003</v>
      </c>
      <c r="G44" s="7">
        <v>-21571.75</v>
      </c>
      <c r="H44" s="7">
        <v>-1653.0800000000002</v>
      </c>
      <c r="I44" s="7">
        <v>-5654.619999999999</v>
      </c>
      <c r="J44" s="7">
        <v>-3030.3999999999996</v>
      </c>
      <c r="K44" s="163"/>
      <c r="L44" s="163"/>
      <c r="M44" s="163"/>
      <c r="N44" s="163"/>
      <c r="O44" s="163"/>
      <c r="P44" s="163"/>
      <c r="Q44" s="163"/>
    </row>
    <row r="45" spans="1:17">
      <c r="A45" s="39"/>
      <c r="B45" s="39"/>
      <c r="C45" s="39"/>
      <c r="D45" s="40" t="s">
        <v>182</v>
      </c>
      <c r="E45" s="7">
        <v>-1218144.5</v>
      </c>
      <c r="F45" s="7">
        <v>-1263347</v>
      </c>
      <c r="G45" s="7">
        <v>-2203577.7999999998</v>
      </c>
      <c r="H45" s="7">
        <v>-1178117.71</v>
      </c>
      <c r="I45" s="7">
        <v>-1413839.04</v>
      </c>
      <c r="J45" s="7">
        <v>-1288817.0899999999</v>
      </c>
      <c r="K45" s="163"/>
      <c r="L45" s="163"/>
      <c r="M45" s="163"/>
      <c r="N45" s="163"/>
      <c r="O45" s="163"/>
      <c r="P45" s="163"/>
      <c r="Q45" s="163"/>
    </row>
    <row r="46" spans="1:17" s="34" customFormat="1">
      <c r="A46" s="39"/>
      <c r="B46" s="39"/>
      <c r="C46" s="41" t="s">
        <v>23</v>
      </c>
      <c r="D46" s="39"/>
      <c r="E46" s="6">
        <v>-56816.070000000022</v>
      </c>
      <c r="F46" s="6">
        <v>-55902.159999999989</v>
      </c>
      <c r="G46" s="6">
        <v>-55068.210000000006</v>
      </c>
      <c r="H46" s="6">
        <v>-54234.25</v>
      </c>
      <c r="I46" s="6">
        <v>-53400.31</v>
      </c>
      <c r="J46" s="6">
        <v>-52566.350000000013</v>
      </c>
      <c r="K46" s="162"/>
      <c r="L46" s="163"/>
      <c r="M46" s="163"/>
      <c r="N46" s="163"/>
      <c r="O46" s="163"/>
      <c r="P46" s="163"/>
      <c r="Q46" s="163"/>
    </row>
    <row r="47" spans="1:17">
      <c r="A47" s="39"/>
      <c r="B47" s="39"/>
      <c r="C47" s="39"/>
      <c r="D47" s="40" t="s">
        <v>17</v>
      </c>
      <c r="E47" s="7">
        <v>-51134.470000000023</v>
      </c>
      <c r="F47" s="7">
        <v>-50311.94999999999</v>
      </c>
      <c r="G47" s="7">
        <v>-49561.41</v>
      </c>
      <c r="H47" s="7">
        <v>-48810.83</v>
      </c>
      <c r="I47" s="7">
        <v>-48060.29</v>
      </c>
      <c r="J47" s="7">
        <v>-47309.710000000014</v>
      </c>
      <c r="K47" s="163"/>
      <c r="L47" s="163"/>
      <c r="M47" s="163"/>
      <c r="N47" s="163"/>
      <c r="O47" s="163"/>
      <c r="P47" s="163"/>
      <c r="Q47" s="163"/>
    </row>
    <row r="48" spans="1:17">
      <c r="A48" s="39"/>
      <c r="B48" s="39"/>
      <c r="C48" s="39"/>
      <c r="D48" s="40" t="s">
        <v>139</v>
      </c>
      <c r="E48" s="7">
        <v>-5681.5999999999995</v>
      </c>
      <c r="F48" s="7">
        <v>-5590.21</v>
      </c>
      <c r="G48" s="7">
        <v>-5506.8</v>
      </c>
      <c r="H48" s="7">
        <v>-5423.42</v>
      </c>
      <c r="I48" s="7">
        <v>-5340.0199999999986</v>
      </c>
      <c r="J48" s="7">
        <v>-5256.6399999999994</v>
      </c>
      <c r="K48" s="163"/>
      <c r="L48" s="163"/>
      <c r="M48" s="163"/>
      <c r="N48" s="163"/>
      <c r="O48" s="163"/>
      <c r="P48" s="163"/>
      <c r="Q48" s="163"/>
    </row>
    <row r="49" spans="1:17" s="34" customFormat="1">
      <c r="A49" s="39"/>
      <c r="B49" s="39"/>
      <c r="C49" s="41" t="s">
        <v>24</v>
      </c>
      <c r="D49" s="39"/>
      <c r="E49" s="6">
        <v>-191316.99</v>
      </c>
      <c r="F49" s="6">
        <v>-180757.07999999993</v>
      </c>
      <c r="G49" s="6">
        <v>-182473.05999999997</v>
      </c>
      <c r="H49" s="6">
        <v>-180253.89000000004</v>
      </c>
      <c r="I49" s="6">
        <v>-179988.29999999996</v>
      </c>
      <c r="J49" s="6">
        <v>-171921.81999999989</v>
      </c>
      <c r="K49" s="162"/>
      <c r="L49" s="163"/>
      <c r="M49" s="163"/>
      <c r="N49" s="163"/>
      <c r="O49" s="163"/>
      <c r="P49" s="163"/>
      <c r="Q49" s="163"/>
    </row>
    <row r="50" spans="1:17">
      <c r="A50" s="39"/>
      <c r="B50" s="39"/>
      <c r="C50" s="39"/>
      <c r="D50" s="40" t="s">
        <v>17</v>
      </c>
      <c r="E50" s="7">
        <v>-168788.71</v>
      </c>
      <c r="F50" s="7">
        <v>-159444.58999999994</v>
      </c>
      <c r="G50" s="7">
        <v>-159864.09999999998</v>
      </c>
      <c r="H50" s="7">
        <v>-156396.04000000004</v>
      </c>
      <c r="I50" s="7">
        <v>-156597.19999999995</v>
      </c>
      <c r="J50" s="7">
        <v>-151198.11999999991</v>
      </c>
      <c r="K50" s="163"/>
      <c r="L50" s="163"/>
      <c r="M50" s="163"/>
      <c r="N50" s="163"/>
      <c r="O50" s="163"/>
      <c r="P50" s="163"/>
      <c r="Q50" s="163"/>
    </row>
    <row r="51" spans="1:17">
      <c r="A51" s="39"/>
      <c r="B51" s="39"/>
      <c r="C51" s="39"/>
      <c r="D51" s="40" t="s">
        <v>18</v>
      </c>
      <c r="E51" s="7">
        <v>-3773.99</v>
      </c>
      <c r="F51" s="7">
        <v>-3596.4300000000003</v>
      </c>
      <c r="G51" s="7">
        <v>-4846.2999999999993</v>
      </c>
      <c r="H51" s="7">
        <v>-6480.5000000000009</v>
      </c>
      <c r="I51" s="7">
        <v>-5991.3999999999987</v>
      </c>
      <c r="J51" s="7">
        <v>-3923.900000000001</v>
      </c>
      <c r="K51" s="163"/>
      <c r="L51" s="163"/>
      <c r="M51" s="163"/>
      <c r="N51" s="163"/>
      <c r="O51" s="163"/>
      <c r="P51" s="163"/>
      <c r="Q51" s="163"/>
    </row>
    <row r="52" spans="1:17">
      <c r="A52" s="39"/>
      <c r="B52" s="39"/>
      <c r="C52" s="39"/>
      <c r="D52" s="40" t="s">
        <v>139</v>
      </c>
      <c r="E52" s="7">
        <v>-18754.289999999997</v>
      </c>
      <c r="F52" s="7">
        <v>-17716.060000000001</v>
      </c>
      <c r="G52" s="7">
        <v>-17762.66</v>
      </c>
      <c r="H52" s="7">
        <v>-17377.349999999995</v>
      </c>
      <c r="I52" s="7">
        <v>-17399.7</v>
      </c>
      <c r="J52" s="7">
        <v>-16799.799999999996</v>
      </c>
      <c r="K52" s="163"/>
      <c r="L52" s="163"/>
      <c r="M52" s="163"/>
      <c r="N52" s="163"/>
      <c r="O52" s="163"/>
      <c r="P52" s="163"/>
      <c r="Q52" s="163"/>
    </row>
    <row r="53" spans="1:17">
      <c r="A53" s="39"/>
      <c r="B53" s="39"/>
      <c r="C53" s="39"/>
      <c r="D53" s="40"/>
      <c r="E53" s="7"/>
      <c r="F53" s="7"/>
      <c r="G53" s="7"/>
      <c r="H53" s="7"/>
      <c r="I53" s="7"/>
      <c r="J53" s="7"/>
      <c r="K53" s="163"/>
      <c r="L53" s="163"/>
      <c r="M53" s="163"/>
      <c r="N53" s="163"/>
      <c r="O53" s="163"/>
      <c r="P53" s="163"/>
    </row>
    <row r="54" spans="1:17">
      <c r="A54" s="39" t="s">
        <v>15</v>
      </c>
      <c r="B54" s="39"/>
      <c r="C54" s="39"/>
      <c r="D54" s="106"/>
      <c r="E54" s="6">
        <v>757285660.97586858</v>
      </c>
      <c r="F54" s="6">
        <v>743180977.59760094</v>
      </c>
      <c r="G54" s="6">
        <v>727469973.80842459</v>
      </c>
      <c r="H54" s="6">
        <v>712224171.64912081</v>
      </c>
      <c r="I54" s="6">
        <v>695281693.74482882</v>
      </c>
      <c r="J54" s="6">
        <v>678287075.99000025</v>
      </c>
      <c r="K54" s="162"/>
      <c r="L54" s="162"/>
      <c r="M54" s="162"/>
      <c r="N54" s="162"/>
      <c r="O54" s="162"/>
      <c r="P54" s="162"/>
    </row>
    <row r="55" spans="1:17">
      <c r="A55" s="39"/>
      <c r="B55" s="40" t="s">
        <v>17</v>
      </c>
      <c r="C55" s="39"/>
      <c r="D55" s="40"/>
      <c r="E55" s="7">
        <v>736215981.18586862</v>
      </c>
      <c r="F55" s="7">
        <v>721509375.06760097</v>
      </c>
      <c r="G55" s="7">
        <v>704881783.7784245</v>
      </c>
      <c r="H55" s="7">
        <v>688980808.62912083</v>
      </c>
      <c r="I55" s="7">
        <v>671471379.21482873</v>
      </c>
      <c r="J55" s="7">
        <v>654101948.5400002</v>
      </c>
      <c r="K55" s="163"/>
      <c r="L55" s="163"/>
      <c r="M55" s="163"/>
      <c r="N55" s="163"/>
      <c r="O55" s="163"/>
      <c r="P55" s="163"/>
    </row>
    <row r="56" spans="1:17">
      <c r="A56" s="39"/>
      <c r="B56" s="40" t="s">
        <v>18</v>
      </c>
      <c r="C56" s="39"/>
      <c r="D56" s="40"/>
      <c r="E56" s="7">
        <v>4917576.17</v>
      </c>
      <c r="F56" s="7">
        <v>5329839.3</v>
      </c>
      <c r="G56" s="7">
        <v>6281371.1299999999</v>
      </c>
      <c r="H56" s="7">
        <v>7032277.7500000009</v>
      </c>
      <c r="I56" s="7">
        <v>7533773.0700000012</v>
      </c>
      <c r="J56" s="7">
        <v>8001542.5900000008</v>
      </c>
      <c r="K56" s="163"/>
      <c r="L56" s="163"/>
      <c r="M56" s="163"/>
      <c r="N56" s="163"/>
      <c r="O56" s="163"/>
      <c r="P56" s="163"/>
    </row>
    <row r="57" spans="1:17">
      <c r="A57" s="39"/>
      <c r="B57" s="40" t="s">
        <v>139</v>
      </c>
      <c r="C57" s="39"/>
      <c r="D57" s="40"/>
      <c r="E57" s="7">
        <v>10357195.719999997</v>
      </c>
      <c r="F57" s="7">
        <v>10224291.939999999</v>
      </c>
      <c r="G57" s="7">
        <v>10095640.200000003</v>
      </c>
      <c r="H57" s="7">
        <v>9971242.1700000037</v>
      </c>
      <c r="I57" s="7">
        <v>9851097.0900000036</v>
      </c>
      <c r="J57" s="7">
        <v>9720319.2899999991</v>
      </c>
      <c r="K57" s="163"/>
      <c r="L57" s="163"/>
      <c r="M57" s="163"/>
      <c r="N57" s="163"/>
      <c r="O57" s="163"/>
      <c r="P57" s="163"/>
    </row>
    <row r="58" spans="1:17">
      <c r="A58" s="44"/>
      <c r="B58" s="45" t="s">
        <v>182</v>
      </c>
      <c r="C58" s="44"/>
      <c r="D58" s="45"/>
      <c r="E58" s="46">
        <v>5794907.9000000013</v>
      </c>
      <c r="F58" s="46">
        <v>6117471.290000001</v>
      </c>
      <c r="G58" s="46">
        <v>6211178.7000000002</v>
      </c>
      <c r="H58" s="46">
        <v>6239843.0999999996</v>
      </c>
      <c r="I58" s="46">
        <v>6425444.3700000001</v>
      </c>
      <c r="J58" s="46">
        <v>6463265.5699999994</v>
      </c>
      <c r="K58" s="163"/>
      <c r="L58" s="163"/>
      <c r="M58" s="163"/>
      <c r="N58" s="163"/>
      <c r="O58" s="163"/>
      <c r="P58" s="163"/>
    </row>
    <row r="59" spans="1:17" ht="15">
      <c r="A59" s="146" t="s">
        <v>372</v>
      </c>
      <c r="B59" s="40"/>
      <c r="C59" s="39"/>
      <c r="D59" s="40"/>
      <c r="E59" s="47"/>
      <c r="F59" s="47"/>
      <c r="G59" s="47"/>
      <c r="H59" s="47"/>
      <c r="I59" s="47"/>
      <c r="J59" s="47"/>
    </row>
    <row r="60" spans="1:17">
      <c r="A60" s="143" t="s">
        <v>16</v>
      </c>
    </row>
  </sheetData>
  <mergeCells count="2">
    <mergeCell ref="E6:J6"/>
    <mergeCell ref="A6:D7"/>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dimension ref="A1:J22"/>
  <sheetViews>
    <sheetView showGridLines="0" workbookViewId="0"/>
  </sheetViews>
  <sheetFormatPr baseColWidth="10" defaultRowHeight="12.75"/>
  <cols>
    <col min="1" max="1" width="3.6640625" customWidth="1"/>
    <col min="2" max="2" width="3" customWidth="1"/>
    <col min="3" max="3" width="31.5" customWidth="1"/>
    <col min="4" max="9" width="12.83203125" bestFit="1" customWidth="1"/>
    <col min="10" max="10" width="9.83203125" bestFit="1" customWidth="1"/>
  </cols>
  <sheetData>
    <row r="1" spans="1:10">
      <c r="A1" s="35" t="s">
        <v>122</v>
      </c>
      <c r="B1" s="53"/>
      <c r="C1" s="53"/>
      <c r="D1" s="53"/>
      <c r="E1" s="123"/>
      <c r="F1" s="123"/>
      <c r="G1" s="123"/>
      <c r="H1" s="123"/>
      <c r="I1" s="123"/>
      <c r="J1" s="123"/>
    </row>
    <row r="2" spans="1:10">
      <c r="A2" s="35" t="s">
        <v>101</v>
      </c>
      <c r="B2" s="53"/>
      <c r="C2" s="53"/>
      <c r="D2" s="53"/>
      <c r="E2" s="123"/>
      <c r="F2" s="123"/>
      <c r="G2" s="123"/>
      <c r="H2" s="123"/>
      <c r="I2" s="123"/>
      <c r="J2" s="123"/>
    </row>
    <row r="3" spans="1:10">
      <c r="A3" s="35" t="s">
        <v>200</v>
      </c>
      <c r="B3" s="53"/>
      <c r="C3" s="53"/>
      <c r="D3" s="53"/>
      <c r="E3" s="123"/>
      <c r="F3" s="123"/>
      <c r="G3" s="123"/>
      <c r="H3" s="123"/>
      <c r="I3" s="123"/>
      <c r="J3" s="123"/>
    </row>
    <row r="4" spans="1:10">
      <c r="A4" s="35" t="s">
        <v>0</v>
      </c>
      <c r="B4" s="53"/>
      <c r="C4" s="53"/>
      <c r="D4" s="53"/>
      <c r="E4" s="123"/>
      <c r="F4" s="123"/>
      <c r="G4" s="123"/>
      <c r="H4" s="123"/>
      <c r="I4" s="123"/>
      <c r="J4" s="123"/>
    </row>
    <row r="5" spans="1:10">
      <c r="A5" s="35" t="s">
        <v>159</v>
      </c>
      <c r="B5" s="53"/>
      <c r="C5" s="53"/>
      <c r="D5" s="53"/>
      <c r="E5" s="123"/>
      <c r="F5" s="123"/>
      <c r="G5" s="123"/>
      <c r="H5" s="123"/>
      <c r="I5" s="123"/>
      <c r="J5" s="123"/>
    </row>
    <row r="6" spans="1:10">
      <c r="A6" s="271" t="s">
        <v>2</v>
      </c>
      <c r="B6" s="271"/>
      <c r="C6" s="271"/>
      <c r="D6" s="311" t="s">
        <v>3</v>
      </c>
      <c r="E6" s="311"/>
      <c r="F6" s="311"/>
      <c r="G6" s="311"/>
      <c r="H6" s="311"/>
      <c r="I6" s="311"/>
      <c r="J6" s="311"/>
    </row>
    <row r="7" spans="1:10">
      <c r="A7" s="272"/>
      <c r="B7" s="272"/>
      <c r="C7" s="272"/>
      <c r="D7" s="293">
        <v>2001</v>
      </c>
      <c r="E7" s="293">
        <v>2002</v>
      </c>
      <c r="F7" s="293">
        <v>2003</v>
      </c>
      <c r="G7" s="293">
        <v>2004</v>
      </c>
      <c r="H7" s="293">
        <v>2005</v>
      </c>
      <c r="I7" s="293">
        <v>2006</v>
      </c>
      <c r="J7" s="293" t="s">
        <v>191</v>
      </c>
    </row>
    <row r="8" spans="1:10">
      <c r="A8" s="177" t="s">
        <v>161</v>
      </c>
      <c r="B8" s="178"/>
      <c r="C8" s="178"/>
      <c r="D8" s="8">
        <f>D9+D10+D11+D12+D13</f>
        <v>28716623.387130432</v>
      </c>
      <c r="E8" s="8">
        <f t="shared" ref="E8:I8" si="0">E9+E10+E11+E12+E13</f>
        <v>28037770.15826802</v>
      </c>
      <c r="F8" s="8">
        <f t="shared" si="0"/>
        <v>29913329.489176534</v>
      </c>
      <c r="G8" s="8">
        <f t="shared" si="0"/>
        <v>29785210.269303456</v>
      </c>
      <c r="H8" s="8">
        <f t="shared" si="0"/>
        <v>30795166.794292178</v>
      </c>
      <c r="I8" s="8">
        <f t="shared" si="0"/>
        <v>30712006.174828671</v>
      </c>
      <c r="J8" s="179">
        <v>100</v>
      </c>
    </row>
    <row r="9" spans="1:10">
      <c r="A9" s="180"/>
      <c r="B9" s="181" t="s">
        <v>162</v>
      </c>
      <c r="C9" s="180"/>
      <c r="D9" s="182">
        <v>1790207.892713797</v>
      </c>
      <c r="E9" s="182">
        <v>1614851.9076542037</v>
      </c>
      <c r="F9" s="182">
        <v>1740011.0125968908</v>
      </c>
      <c r="G9" s="182">
        <v>2083725.0629524891</v>
      </c>
      <c r="H9" s="182">
        <v>1859025.8271687697</v>
      </c>
      <c r="I9" s="182">
        <v>1906777.4361829078</v>
      </c>
      <c r="J9" s="183">
        <f>I9/I8*100</f>
        <v>6.2085733681106392</v>
      </c>
    </row>
    <row r="10" spans="1:10">
      <c r="A10" s="180"/>
      <c r="B10" s="181" t="s">
        <v>163</v>
      </c>
      <c r="C10" s="180"/>
      <c r="D10" s="182">
        <v>18384118.138603907</v>
      </c>
      <c r="E10" s="182">
        <v>17870741.399828643</v>
      </c>
      <c r="F10" s="182">
        <v>19255995.089209087</v>
      </c>
      <c r="G10" s="182">
        <v>18841508.910354048</v>
      </c>
      <c r="H10" s="182">
        <v>19760516.719732851</v>
      </c>
      <c r="I10" s="182">
        <v>19587829.088142637</v>
      </c>
      <c r="J10" s="183">
        <f>I10/I8*100</f>
        <v>63.779060790228272</v>
      </c>
    </row>
    <row r="11" spans="1:10">
      <c r="A11" s="180"/>
      <c r="B11" s="181" t="s">
        <v>164</v>
      </c>
      <c r="C11" s="180"/>
      <c r="D11" s="182">
        <v>3630534.0424907431</v>
      </c>
      <c r="E11" s="182">
        <v>3558661.2749363929</v>
      </c>
      <c r="F11" s="182">
        <v>3842006.2101130104</v>
      </c>
      <c r="G11" s="182">
        <v>3713978.5464639058</v>
      </c>
      <c r="H11" s="182">
        <v>3952986.0589039288</v>
      </c>
      <c r="I11" s="182">
        <v>3926107.3131125895</v>
      </c>
      <c r="J11" s="183">
        <f>I11/I8*100</f>
        <v>12.783623742334349</v>
      </c>
    </row>
    <row r="12" spans="1:10">
      <c r="A12" s="180"/>
      <c r="B12" s="181" t="s">
        <v>165</v>
      </c>
      <c r="C12" s="180"/>
      <c r="D12" s="182">
        <v>78965.38332198374</v>
      </c>
      <c r="E12" s="182">
        <v>77313.725848782269</v>
      </c>
      <c r="F12" s="182">
        <v>83630.847257541696</v>
      </c>
      <c r="G12" s="182">
        <v>80873.03953301147</v>
      </c>
      <c r="H12" s="182">
        <v>86117.298486626561</v>
      </c>
      <c r="I12" s="182">
        <v>85416.847390537252</v>
      </c>
      <c r="J12" s="183">
        <f>I12/I8*100</f>
        <v>0.27812200513473539</v>
      </c>
    </row>
    <row r="13" spans="1:10">
      <c r="A13" s="180"/>
      <c r="B13" s="207" t="s">
        <v>182</v>
      </c>
      <c r="C13" s="180"/>
      <c r="D13" s="182">
        <v>4832797.93</v>
      </c>
      <c r="E13" s="182">
        <v>4916201.8499999996</v>
      </c>
      <c r="F13" s="182">
        <v>4991686.33</v>
      </c>
      <c r="G13" s="182">
        <v>5065124.71</v>
      </c>
      <c r="H13" s="182">
        <v>5136520.8900000006</v>
      </c>
      <c r="I13" s="182">
        <v>5205875.49</v>
      </c>
      <c r="J13" s="183">
        <f>I13/I8*100</f>
        <v>16.950620094192011</v>
      </c>
    </row>
    <row r="14" spans="1:10">
      <c r="A14" s="180"/>
      <c r="B14" s="180"/>
      <c r="C14" s="180"/>
      <c r="D14" s="180"/>
      <c r="E14" s="180"/>
      <c r="F14" s="180"/>
      <c r="G14" s="180"/>
      <c r="H14" s="180"/>
      <c r="I14" s="180"/>
      <c r="J14" s="179"/>
    </row>
    <row r="15" spans="1:10">
      <c r="A15" s="184" t="s">
        <v>166</v>
      </c>
      <c r="B15" s="180"/>
      <c r="C15" s="180"/>
      <c r="D15" s="1">
        <f>D16+D17+D18+D19</f>
        <v>28716623.387130439</v>
      </c>
      <c r="E15" s="1">
        <f t="shared" ref="E15:I15" si="1">E16+E17+E18+E19</f>
        <v>28037770.158268012</v>
      </c>
      <c r="F15" s="1">
        <f t="shared" si="1"/>
        <v>29913329.489176534</v>
      </c>
      <c r="G15" s="1">
        <f t="shared" si="1"/>
        <v>29785210.269303448</v>
      </c>
      <c r="H15" s="1">
        <f t="shared" si="1"/>
        <v>30795166.794292185</v>
      </c>
      <c r="I15" s="1">
        <f t="shared" si="1"/>
        <v>30712006.174828652</v>
      </c>
      <c r="J15" s="179">
        <v>100</v>
      </c>
    </row>
    <row r="16" spans="1:10">
      <c r="A16" s="180"/>
      <c r="B16" s="185" t="s">
        <v>22</v>
      </c>
      <c r="C16" s="180"/>
      <c r="D16" s="159">
        <v>1255728.02</v>
      </c>
      <c r="E16" s="159">
        <v>1303491.1200000001</v>
      </c>
      <c r="F16" s="159">
        <v>2419295.37</v>
      </c>
      <c r="G16" s="159">
        <v>1194648.6099999999</v>
      </c>
      <c r="H16" s="159">
        <v>1470385.24</v>
      </c>
      <c r="I16" s="159">
        <v>1319120.94</v>
      </c>
      <c r="J16" s="183">
        <f>I16/I15*100</f>
        <v>4.2951311369595331</v>
      </c>
    </row>
    <row r="17" spans="1:10">
      <c r="A17" s="180"/>
      <c r="B17" s="185" t="s">
        <v>167</v>
      </c>
      <c r="C17" s="180"/>
      <c r="D17" s="159">
        <v>191316.99000000002</v>
      </c>
      <c r="E17" s="159">
        <v>180757.07999999993</v>
      </c>
      <c r="F17" s="159">
        <v>182473.05999999997</v>
      </c>
      <c r="G17" s="159">
        <v>180253.8900000001</v>
      </c>
      <c r="H17" s="159">
        <v>179988.3</v>
      </c>
      <c r="I17" s="159">
        <v>171921.81999999992</v>
      </c>
      <c r="J17" s="183">
        <f>I17/I15*100</f>
        <v>0.559787006492939</v>
      </c>
    </row>
    <row r="18" spans="1:10">
      <c r="A18" s="180"/>
      <c r="B18" s="185" t="s">
        <v>23</v>
      </c>
      <c r="C18" s="180"/>
      <c r="D18" s="159">
        <v>56816.070000000007</v>
      </c>
      <c r="E18" s="159">
        <v>55902.159999999996</v>
      </c>
      <c r="F18" s="159">
        <v>55068.21</v>
      </c>
      <c r="G18" s="159">
        <v>54234.249999999985</v>
      </c>
      <c r="H18" s="159">
        <v>53400.310000000005</v>
      </c>
      <c r="I18" s="159">
        <v>52566.35000000002</v>
      </c>
      <c r="J18" s="183">
        <f>I18/I15*100</f>
        <v>0.17115895881488535</v>
      </c>
    </row>
    <row r="19" spans="1:10">
      <c r="A19" s="180"/>
      <c r="B19" s="185" t="s">
        <v>168</v>
      </c>
      <c r="C19" s="180"/>
      <c r="D19" s="159">
        <v>27212762.307130441</v>
      </c>
      <c r="E19" s="159">
        <v>26497619.798268013</v>
      </c>
      <c r="F19" s="159">
        <v>27256492.849176534</v>
      </c>
      <c r="G19" s="159">
        <v>28356073.519303448</v>
      </c>
      <c r="H19" s="159">
        <v>29091392.944292184</v>
      </c>
      <c r="I19" s="159">
        <v>29168397.064828653</v>
      </c>
      <c r="J19" s="183">
        <f>I19/I15*100</f>
        <v>94.973922897732649</v>
      </c>
    </row>
    <row r="20" spans="1:10">
      <c r="A20" s="180"/>
      <c r="B20" s="180"/>
      <c r="C20" s="185" t="s">
        <v>47</v>
      </c>
      <c r="D20" s="159">
        <v>281602.13999999996</v>
      </c>
      <c r="E20" s="159">
        <v>265985.24</v>
      </c>
      <c r="F20" s="159">
        <v>264317.49</v>
      </c>
      <c r="G20" s="159">
        <v>262655.18</v>
      </c>
      <c r="H20" s="159">
        <v>260985.43999999997</v>
      </c>
      <c r="I20" s="159">
        <v>259306.49999999997</v>
      </c>
      <c r="J20" s="183">
        <f>I20/I15*100</f>
        <v>0.84431638403526299</v>
      </c>
    </row>
    <row r="21" spans="1:10">
      <c r="A21" s="186"/>
      <c r="B21" s="186"/>
      <c r="C21" s="186" t="s">
        <v>169</v>
      </c>
      <c r="D21" s="213">
        <v>26931160.16713044</v>
      </c>
      <c r="E21" s="213">
        <v>26231634.558268011</v>
      </c>
      <c r="F21" s="213">
        <v>26992175.359176531</v>
      </c>
      <c r="G21" s="213">
        <v>28093418.339303449</v>
      </c>
      <c r="H21" s="213">
        <v>28830407.504292183</v>
      </c>
      <c r="I21" s="213">
        <v>28909090.564828653</v>
      </c>
      <c r="J21" s="188">
        <f>I21/I15*100</f>
        <v>94.129606513697382</v>
      </c>
    </row>
    <row r="22" spans="1:10">
      <c r="A22" s="143" t="s">
        <v>16</v>
      </c>
      <c r="B22" s="180"/>
      <c r="C22" s="180"/>
      <c r="D22" s="180"/>
      <c r="E22" s="180"/>
      <c r="F22" s="180"/>
      <c r="G22" s="180"/>
      <c r="H22" s="180"/>
      <c r="I22" s="180"/>
      <c r="J22" s="15"/>
    </row>
  </sheetData>
  <mergeCells count="1">
    <mergeCell ref="A6:C7"/>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dimension ref="A1:J29"/>
  <sheetViews>
    <sheetView showGridLines="0" workbookViewId="0"/>
  </sheetViews>
  <sheetFormatPr baseColWidth="10" defaultRowHeight="12.75"/>
  <cols>
    <col min="1" max="1" width="3" style="195" customWidth="1"/>
    <col min="2" max="2" width="2.83203125" style="195" customWidth="1"/>
    <col min="3" max="3" width="21.33203125" style="195" customWidth="1"/>
    <col min="4" max="9" width="15.6640625" style="195" bestFit="1" customWidth="1"/>
    <col min="10" max="10" width="10.6640625" style="195" bestFit="1" customWidth="1"/>
  </cols>
  <sheetData>
    <row r="1" spans="1:10">
      <c r="A1" s="35" t="s">
        <v>123</v>
      </c>
      <c r="B1" s="53"/>
      <c r="C1" s="53"/>
      <c r="D1" s="53"/>
      <c r="E1" s="123"/>
      <c r="F1" s="123"/>
      <c r="G1" s="123"/>
      <c r="H1" s="123"/>
      <c r="I1" s="123"/>
      <c r="J1" s="123"/>
    </row>
    <row r="2" spans="1:10">
      <c r="A2" s="35" t="s">
        <v>101</v>
      </c>
      <c r="B2" s="53"/>
      <c r="C2" s="53"/>
      <c r="D2" s="53"/>
      <c r="E2" s="123"/>
      <c r="F2" s="123"/>
      <c r="G2" s="123"/>
      <c r="H2" s="123"/>
      <c r="I2" s="123"/>
      <c r="J2" s="123"/>
    </row>
    <row r="3" spans="1:10">
      <c r="A3" s="72" t="s">
        <v>202</v>
      </c>
      <c r="B3" s="72"/>
      <c r="C3" s="72"/>
      <c r="D3" s="103"/>
      <c r="E3" s="103"/>
      <c r="F3" s="103"/>
      <c r="G3" s="103"/>
      <c r="H3" s="103"/>
      <c r="I3" s="103"/>
      <c r="J3" s="103"/>
    </row>
    <row r="4" spans="1:10">
      <c r="A4" s="72" t="s">
        <v>0</v>
      </c>
      <c r="B4" s="72"/>
      <c r="C4" s="72"/>
      <c r="D4" s="103"/>
      <c r="E4" s="103"/>
      <c r="F4" s="103"/>
      <c r="G4" s="103"/>
      <c r="H4" s="103"/>
      <c r="I4" s="103"/>
      <c r="J4" s="103"/>
    </row>
    <row r="5" spans="1:10">
      <c r="A5" s="72" t="s">
        <v>159</v>
      </c>
      <c r="B5" s="72"/>
      <c r="C5" s="72"/>
      <c r="D5" s="103"/>
      <c r="E5" s="103"/>
      <c r="F5" s="103"/>
      <c r="G5" s="103"/>
      <c r="H5" s="103"/>
      <c r="I5" s="103"/>
      <c r="J5" s="103"/>
    </row>
    <row r="6" spans="1:10">
      <c r="A6" s="273" t="s">
        <v>2</v>
      </c>
      <c r="B6" s="273"/>
      <c r="C6" s="273"/>
      <c r="D6" s="309" t="s">
        <v>3</v>
      </c>
      <c r="E6" s="309"/>
      <c r="F6" s="309"/>
      <c r="G6" s="309"/>
      <c r="H6" s="309"/>
      <c r="I6" s="309"/>
      <c r="J6" s="309"/>
    </row>
    <row r="7" spans="1:10">
      <c r="A7" s="274"/>
      <c r="B7" s="274"/>
      <c r="C7" s="274"/>
      <c r="D7" s="310">
        <v>2001</v>
      </c>
      <c r="E7" s="310">
        <v>2002</v>
      </c>
      <c r="F7" s="310">
        <v>2003</v>
      </c>
      <c r="G7" s="310">
        <v>2004</v>
      </c>
      <c r="H7" s="310">
        <v>2005</v>
      </c>
      <c r="I7" s="310">
        <v>2006</v>
      </c>
      <c r="J7" s="310" t="s">
        <v>191</v>
      </c>
    </row>
    <row r="8" spans="1:10">
      <c r="A8" s="177" t="s">
        <v>170</v>
      </c>
      <c r="B8" s="194"/>
      <c r="C8" s="194"/>
      <c r="D8" s="8">
        <v>27212762.307130441</v>
      </c>
      <c r="E8" s="8">
        <v>26497619.798268016</v>
      </c>
      <c r="F8" s="8">
        <v>27256492.84917653</v>
      </c>
      <c r="G8" s="8">
        <v>28356073.519303448</v>
      </c>
      <c r="H8" s="8">
        <v>29091392.944292184</v>
      </c>
      <c r="I8" s="8">
        <v>29168397.064828664</v>
      </c>
      <c r="J8" s="189">
        <v>100</v>
      </c>
    </row>
    <row r="9" spans="1:10">
      <c r="B9" s="2" t="s">
        <v>171</v>
      </c>
      <c r="D9" s="161">
        <v>23371930.520000003</v>
      </c>
      <c r="E9" s="161">
        <v>22069728.509999998</v>
      </c>
      <c r="F9" s="161">
        <v>20909284.040000007</v>
      </c>
      <c r="G9" s="161">
        <v>22737143.159999993</v>
      </c>
      <c r="H9" s="161">
        <v>21865678.090000004</v>
      </c>
      <c r="I9" s="161">
        <v>22084359.899999999</v>
      </c>
      <c r="J9" s="214">
        <f>I9/(I9+I15)*100</f>
        <v>76.39244081537538</v>
      </c>
    </row>
    <row r="10" spans="1:10">
      <c r="C10" s="195" t="s">
        <v>172</v>
      </c>
      <c r="D10" s="31">
        <v>1513417.1200000008</v>
      </c>
      <c r="E10" s="31">
        <v>1300298.0499999998</v>
      </c>
      <c r="F10" s="31">
        <v>1285228.5700000003</v>
      </c>
      <c r="G10" s="31">
        <v>1691456.2700000003</v>
      </c>
      <c r="H10" s="31">
        <v>1358843.0600000005</v>
      </c>
      <c r="I10" s="31">
        <v>1419917.4699999995</v>
      </c>
      <c r="J10" s="2"/>
    </row>
    <row r="11" spans="1:10">
      <c r="C11" s="195" t="s">
        <v>173</v>
      </c>
      <c r="D11" s="31">
        <v>15182496.790000003</v>
      </c>
      <c r="E11" s="31">
        <v>14219792.160000002</v>
      </c>
      <c r="F11" s="31">
        <v>13979005.270000003</v>
      </c>
      <c r="G11" s="31">
        <v>14285742.969999995</v>
      </c>
      <c r="H11" s="31">
        <v>13925828.34</v>
      </c>
      <c r="I11" s="31">
        <v>13889264.760000002</v>
      </c>
      <c r="J11" s="2"/>
    </row>
    <row r="12" spans="1:10">
      <c r="C12" s="195" t="s">
        <v>174</v>
      </c>
      <c r="D12" s="31">
        <v>2996283.84</v>
      </c>
      <c r="E12" s="31">
        <v>2835324.6199999996</v>
      </c>
      <c r="F12" s="31">
        <v>2796224.0300000003</v>
      </c>
      <c r="G12" s="31">
        <v>2811879.540000001</v>
      </c>
      <c r="H12" s="31">
        <v>2797600.2900000005</v>
      </c>
      <c r="I12" s="31">
        <v>2797512.3599999994</v>
      </c>
      <c r="J12" s="2"/>
    </row>
    <row r="13" spans="1:10">
      <c r="C13" s="195" t="s">
        <v>175</v>
      </c>
      <c r="D13" s="31">
        <v>65079.340000000004</v>
      </c>
      <c r="E13" s="31">
        <v>61458.83</v>
      </c>
      <c r="F13" s="31">
        <v>60717.64</v>
      </c>
      <c r="G13" s="31">
        <v>61057.380000000005</v>
      </c>
      <c r="H13" s="31">
        <v>60724.549999999996</v>
      </c>
      <c r="I13" s="31">
        <v>60606.909999999996</v>
      </c>
      <c r="J13" s="2"/>
    </row>
    <row r="14" spans="1:10">
      <c r="C14" t="s">
        <v>182</v>
      </c>
      <c r="D14" s="5">
        <v>3614653.4299999997</v>
      </c>
      <c r="E14" s="5">
        <v>3652854.8499999996</v>
      </c>
      <c r="F14" s="5">
        <v>2788108.53</v>
      </c>
      <c r="G14" s="5">
        <v>3887007</v>
      </c>
      <c r="H14" s="5">
        <v>3722681.85</v>
      </c>
      <c r="I14" s="5">
        <v>3917058.4</v>
      </c>
      <c r="J14" s="2"/>
    </row>
    <row r="15" spans="1:10">
      <c r="B15" s="2" t="s">
        <v>153</v>
      </c>
      <c r="D15" s="1">
        <v>3559229.6471304316</v>
      </c>
      <c r="E15" s="1">
        <v>4161906.0482680122</v>
      </c>
      <c r="F15" s="1">
        <v>6082891.3191765286</v>
      </c>
      <c r="G15" s="1">
        <v>5356275.1793034542</v>
      </c>
      <c r="H15" s="1">
        <v>6964729.414292179</v>
      </c>
      <c r="I15" s="1">
        <v>6824730.66482866</v>
      </c>
      <c r="J15" s="214">
        <f>I15/(I9+I15)*100</f>
        <v>23.60755918462463</v>
      </c>
    </row>
    <row r="16" spans="1:10">
      <c r="C16" s="195" t="s">
        <v>172</v>
      </c>
      <c r="D16" s="5">
        <v>232866.17271379699</v>
      </c>
      <c r="E16" s="5">
        <v>272278.14765420364</v>
      </c>
      <c r="F16" s="5">
        <v>397903.37259689264</v>
      </c>
      <c r="G16" s="5">
        <v>350306.2129524874</v>
      </c>
      <c r="H16" s="5">
        <v>455349.47716876818</v>
      </c>
      <c r="I16" s="5">
        <v>446013.10618290905</v>
      </c>
      <c r="J16" s="2"/>
    </row>
    <row r="17" spans="1:10">
      <c r="C17" s="195" t="s">
        <v>173</v>
      </c>
      <c r="D17" s="5">
        <v>2766886.2386039058</v>
      </c>
      <c r="E17" s="5">
        <v>3235448.959828631</v>
      </c>
      <c r="F17" s="5">
        <v>4728950.8992090821</v>
      </c>
      <c r="G17" s="5">
        <v>4164247.2503540516</v>
      </c>
      <c r="H17" s="5">
        <v>5415065.609732857</v>
      </c>
      <c r="I17" s="5">
        <v>5306644.2381426245</v>
      </c>
      <c r="J17" s="2"/>
    </row>
    <row r="18" spans="1:10">
      <c r="C18" s="195" t="s">
        <v>174</v>
      </c>
      <c r="D18" s="5">
        <v>547393.36249074514</v>
      </c>
      <c r="E18" s="5">
        <v>640049.41493639525</v>
      </c>
      <c r="F18" s="5">
        <v>935387.24011301238</v>
      </c>
      <c r="G18" s="5">
        <v>823540.80646390421</v>
      </c>
      <c r="H18" s="5">
        <v>1070677.4389039271</v>
      </c>
      <c r="I18" s="5">
        <v>1048916.453112589</v>
      </c>
      <c r="J18" s="2"/>
    </row>
    <row r="19" spans="1:10">
      <c r="C19" s="195" t="s">
        <v>175</v>
      </c>
      <c r="D19" s="5">
        <v>12083.873321983723</v>
      </c>
      <c r="E19" s="5">
        <v>14129.525848782248</v>
      </c>
      <c r="F19" s="5">
        <v>20649.807257541692</v>
      </c>
      <c r="G19" s="5">
        <v>18180.90953301148</v>
      </c>
      <c r="H19" s="5">
        <v>23636.888486626565</v>
      </c>
      <c r="I19" s="5">
        <v>23156.867390537253</v>
      </c>
      <c r="J19" s="2"/>
    </row>
    <row r="20" spans="1:10">
      <c r="B20" s="2" t="s">
        <v>47</v>
      </c>
      <c r="D20" s="1">
        <v>281602.14</v>
      </c>
      <c r="E20" s="1">
        <v>265985.24</v>
      </c>
      <c r="F20" s="1">
        <v>264317.49</v>
      </c>
      <c r="G20" s="1">
        <v>262655.18</v>
      </c>
      <c r="H20" s="1">
        <v>260985.44</v>
      </c>
      <c r="I20" s="1">
        <v>259306.5</v>
      </c>
      <c r="J20" s="214">
        <f>I20/I8*100</f>
        <v>0.88899811471872936</v>
      </c>
    </row>
    <row r="21" spans="1:10">
      <c r="C21" s="195" t="s">
        <v>172</v>
      </c>
      <c r="D21" s="5">
        <v>19552.629999999994</v>
      </c>
      <c r="E21" s="5">
        <v>18650.499999999993</v>
      </c>
      <c r="F21" s="5">
        <v>18649.77</v>
      </c>
      <c r="G21" s="5">
        <v>18714.380000000008</v>
      </c>
      <c r="H21" s="5">
        <v>18710.579999999994</v>
      </c>
      <c r="I21" s="5">
        <v>18659.710000000006</v>
      </c>
      <c r="J21" s="2"/>
    </row>
    <row r="22" spans="1:10">
      <c r="C22" s="195" t="s">
        <v>173</v>
      </c>
      <c r="D22" s="5">
        <v>217826.62</v>
      </c>
      <c r="E22" s="5">
        <v>205468.1</v>
      </c>
      <c r="F22" s="5">
        <v>203966.66</v>
      </c>
      <c r="G22" s="5">
        <v>202465.39999999997</v>
      </c>
      <c r="H22" s="5">
        <v>200911.1</v>
      </c>
      <c r="I22" s="5">
        <v>199376.97999999998</v>
      </c>
      <c r="J22" s="2"/>
    </row>
    <row r="23" spans="1:10">
      <c r="C23" s="195" t="s">
        <v>174</v>
      </c>
      <c r="D23" s="5">
        <v>43281.789999999986</v>
      </c>
      <c r="E23" s="5">
        <v>40977.57</v>
      </c>
      <c r="F23" s="5">
        <v>40814.85</v>
      </c>
      <c r="G23" s="5">
        <v>40593.260000000009</v>
      </c>
      <c r="H23" s="5">
        <v>40484.589999999997</v>
      </c>
      <c r="I23" s="5">
        <v>40393.749999999993</v>
      </c>
      <c r="J23" s="2"/>
    </row>
    <row r="24" spans="1:10">
      <c r="A24" s="196"/>
      <c r="B24" s="196"/>
      <c r="C24" s="196" t="s">
        <v>175</v>
      </c>
      <c r="D24" s="5">
        <v>941.09999999999991</v>
      </c>
      <c r="E24" s="5">
        <v>889.07</v>
      </c>
      <c r="F24" s="5">
        <v>886.21</v>
      </c>
      <c r="G24" s="5">
        <v>882.1400000000001</v>
      </c>
      <c r="H24" s="5">
        <v>879.17</v>
      </c>
      <c r="I24" s="5">
        <v>876.06000000000006</v>
      </c>
      <c r="J24" s="215"/>
    </row>
    <row r="25" spans="1:10">
      <c r="A25" s="190" t="s">
        <v>169</v>
      </c>
      <c r="B25" s="197"/>
      <c r="C25" s="197"/>
      <c r="D25" s="187">
        <v>26931160.167130437</v>
      </c>
      <c r="E25" s="187">
        <v>26231634.558268018</v>
      </c>
      <c r="F25" s="187">
        <v>26992175.359176531</v>
      </c>
      <c r="G25" s="187">
        <v>28093418.339303453</v>
      </c>
      <c r="H25" s="187">
        <v>28830407.504292183</v>
      </c>
      <c r="I25" s="187">
        <v>28909090.56482866</v>
      </c>
      <c r="J25" s="216">
        <f>I25/I8*100</f>
        <v>99.111001885281254</v>
      </c>
    </row>
    <row r="26" spans="1:10">
      <c r="A26" s="143" t="s">
        <v>16</v>
      </c>
    </row>
    <row r="28" spans="1:10">
      <c r="D28" s="258"/>
      <c r="E28" s="258"/>
      <c r="F28" s="258"/>
      <c r="G28" s="258"/>
      <c r="H28" s="258"/>
      <c r="I28" s="258"/>
    </row>
    <row r="29" spans="1:10">
      <c r="D29" s="203"/>
      <c r="E29" s="203"/>
      <c r="F29" s="203"/>
      <c r="G29" s="203"/>
      <c r="H29" s="203"/>
      <c r="I29" s="203"/>
    </row>
  </sheetData>
  <mergeCells count="1">
    <mergeCell ref="A6:C7"/>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dimension ref="A1:J19"/>
  <sheetViews>
    <sheetView showGridLines="0" workbookViewId="0"/>
  </sheetViews>
  <sheetFormatPr baseColWidth="10" defaultRowHeight="12.75"/>
  <cols>
    <col min="1" max="1" width="3.1640625" style="195" customWidth="1"/>
    <col min="2" max="2" width="2.6640625" style="195" customWidth="1"/>
    <col min="3" max="3" width="16.1640625" style="195" customWidth="1"/>
    <col min="4" max="9" width="12.83203125" style="195" bestFit="1" customWidth="1"/>
    <col min="10" max="10" width="5.6640625" style="195" bestFit="1" customWidth="1"/>
  </cols>
  <sheetData>
    <row r="1" spans="1:10">
      <c r="A1" s="35" t="s">
        <v>124</v>
      </c>
      <c r="B1" s="53"/>
      <c r="C1" s="53"/>
      <c r="D1" s="53"/>
      <c r="E1" s="123"/>
      <c r="F1" s="123"/>
      <c r="G1" s="123"/>
      <c r="H1" s="123"/>
      <c r="I1" s="123"/>
      <c r="J1" s="123"/>
    </row>
    <row r="2" spans="1:10">
      <c r="A2" s="72" t="s">
        <v>204</v>
      </c>
      <c r="B2" s="72"/>
      <c r="C2" s="72"/>
      <c r="D2" s="103"/>
      <c r="E2" s="103"/>
      <c r="F2" s="103"/>
      <c r="G2" s="103"/>
      <c r="H2" s="103"/>
      <c r="I2" s="103"/>
      <c r="J2" s="103"/>
    </row>
    <row r="3" spans="1:10">
      <c r="A3" s="72" t="s">
        <v>0</v>
      </c>
      <c r="B3" s="72"/>
      <c r="C3" s="72"/>
      <c r="D3" s="103"/>
      <c r="E3" s="103"/>
      <c r="F3" s="103"/>
      <c r="G3" s="103"/>
      <c r="H3" s="103"/>
      <c r="I3" s="103"/>
      <c r="J3" s="103"/>
    </row>
    <row r="4" spans="1:10">
      <c r="A4" s="72" t="s">
        <v>159</v>
      </c>
      <c r="B4" s="72"/>
      <c r="C4" s="72"/>
      <c r="D4" s="103"/>
      <c r="E4" s="103"/>
      <c r="F4" s="103"/>
      <c r="G4" s="103"/>
      <c r="H4" s="103"/>
      <c r="I4" s="103"/>
      <c r="J4" s="103"/>
    </row>
    <row r="5" spans="1:10">
      <c r="A5" s="271" t="s">
        <v>2</v>
      </c>
      <c r="B5" s="271"/>
      <c r="C5" s="271"/>
      <c r="D5" s="311" t="s">
        <v>3</v>
      </c>
      <c r="E5" s="311"/>
      <c r="F5" s="311"/>
      <c r="G5" s="311"/>
      <c r="H5" s="311"/>
      <c r="I5" s="311"/>
      <c r="J5" s="311"/>
    </row>
    <row r="6" spans="1:10">
      <c r="A6" s="272"/>
      <c r="B6" s="272"/>
      <c r="C6" s="272"/>
      <c r="D6" s="293">
        <v>2001</v>
      </c>
      <c r="E6" s="293">
        <v>2002</v>
      </c>
      <c r="F6" s="293">
        <v>2003</v>
      </c>
      <c r="G6" s="293">
        <v>2004</v>
      </c>
      <c r="H6" s="293">
        <v>2005</v>
      </c>
      <c r="I6" s="293">
        <v>2006</v>
      </c>
      <c r="J6" s="293" t="s">
        <v>160</v>
      </c>
    </row>
    <row r="7" spans="1:10">
      <c r="A7" s="177" t="s">
        <v>170</v>
      </c>
      <c r="B7" s="191"/>
      <c r="C7" s="191"/>
      <c r="D7" s="192">
        <v>27212762.307130434</v>
      </c>
      <c r="E7" s="192">
        <v>26497619.798268009</v>
      </c>
      <c r="F7" s="192">
        <v>27256492.849176534</v>
      </c>
      <c r="G7" s="192">
        <v>28356073.519303448</v>
      </c>
      <c r="H7" s="192">
        <v>29091392.94429218</v>
      </c>
      <c r="I7" s="192">
        <v>29168397.064828653</v>
      </c>
      <c r="J7" s="193">
        <v>100</v>
      </c>
    </row>
    <row r="8" spans="1:10">
      <c r="B8" s="2" t="s">
        <v>179</v>
      </c>
      <c r="C8" s="2"/>
      <c r="D8" s="198">
        <v>1269495.1741384431</v>
      </c>
      <c r="E8" s="198">
        <v>1127973.4317100341</v>
      </c>
      <c r="F8" s="198">
        <v>996582.83684690273</v>
      </c>
      <c r="G8" s="198">
        <v>1214587.6130319769</v>
      </c>
      <c r="H8" s="198">
        <v>1134286.113190366</v>
      </c>
      <c r="I8" s="198">
        <v>1414952.0487123257</v>
      </c>
      <c r="J8" s="199">
        <f>I8/I7*100</f>
        <v>4.8509763685933889</v>
      </c>
    </row>
    <row r="9" spans="1:10">
      <c r="C9" s="195" t="s">
        <v>172</v>
      </c>
      <c r="D9" s="200">
        <v>731038.37191068032</v>
      </c>
      <c r="E9" s="200">
        <v>272905.73158860102</v>
      </c>
      <c r="F9" s="200">
        <v>409052.88384824415</v>
      </c>
      <c r="G9" s="200">
        <v>305354.49729797704</v>
      </c>
      <c r="H9" s="200">
        <v>379254.43626425788</v>
      </c>
      <c r="I9" s="200">
        <v>407437.99285357166</v>
      </c>
      <c r="J9" s="201"/>
    </row>
    <row r="10" spans="1:10">
      <c r="C10" s="195" t="s">
        <v>173</v>
      </c>
      <c r="D10" s="200">
        <v>166585.20624347738</v>
      </c>
      <c r="E10" s="200">
        <v>353009.408285479</v>
      </c>
      <c r="F10" s="200">
        <v>187851.79864809994</v>
      </c>
      <c r="G10" s="200">
        <v>272428.42231606552</v>
      </c>
      <c r="H10" s="200">
        <v>282620.00474207406</v>
      </c>
      <c r="I10" s="200">
        <v>343836.35841652082</v>
      </c>
      <c r="J10" s="201"/>
    </row>
    <row r="11" spans="1:10">
      <c r="C11" s="195" t="s">
        <v>174</v>
      </c>
      <c r="D11" s="200">
        <v>371871.59598428523</v>
      </c>
      <c r="E11" s="200">
        <v>501737.72054619808</v>
      </c>
      <c r="F11" s="200">
        <v>399678.1543505587</v>
      </c>
      <c r="G11" s="200">
        <v>636804.69341793412</v>
      </c>
      <c r="H11" s="200">
        <v>472411.6721840339</v>
      </c>
      <c r="I11" s="200">
        <v>663677.69744223321</v>
      </c>
      <c r="J11" s="201"/>
    </row>
    <row r="12" spans="1:10">
      <c r="C12" s="195" t="s">
        <v>175</v>
      </c>
      <c r="D12" s="31">
        <v>0</v>
      </c>
      <c r="E12" s="31">
        <v>320.57128975608549</v>
      </c>
      <c r="F12" s="31">
        <v>0</v>
      </c>
      <c r="G12" s="31">
        <v>0</v>
      </c>
      <c r="H12" s="31">
        <v>0</v>
      </c>
      <c r="I12" s="31">
        <v>0</v>
      </c>
      <c r="J12" s="201"/>
    </row>
    <row r="13" spans="1:10">
      <c r="B13" s="2" t="s">
        <v>180</v>
      </c>
      <c r="C13" s="2"/>
      <c r="D13" s="202">
        <v>25943267.132991992</v>
      </c>
      <c r="E13" s="202">
        <v>25369646.366557982</v>
      </c>
      <c r="F13" s="202">
        <v>26259910.012329623</v>
      </c>
      <c r="G13" s="202">
        <v>27141485.906271473</v>
      </c>
      <c r="H13" s="202">
        <v>27957106.83110182</v>
      </c>
      <c r="I13" s="202">
        <v>27753445.016116332</v>
      </c>
      <c r="J13" s="199">
        <f>I13/I7*100</f>
        <v>95.149023631406621</v>
      </c>
    </row>
    <row r="14" spans="1:10">
      <c r="C14" s="195" t="s">
        <v>172</v>
      </c>
      <c r="D14" s="203">
        <v>1034797.5508031168</v>
      </c>
      <c r="E14" s="203">
        <v>1318320.9660656028</v>
      </c>
      <c r="F14" s="203">
        <v>1292728.8287486485</v>
      </c>
      <c r="G14" s="203">
        <v>1755122.3656545102</v>
      </c>
      <c r="H14" s="203">
        <v>1453648.6809045104</v>
      </c>
      <c r="I14" s="203">
        <v>1477152.2933293371</v>
      </c>
      <c r="J14" s="201"/>
    </row>
    <row r="15" spans="1:10">
      <c r="C15" s="195" t="s">
        <v>173</v>
      </c>
      <c r="D15" s="203">
        <v>18000624.442360431</v>
      </c>
      <c r="E15" s="203">
        <v>17307699.811543152</v>
      </c>
      <c r="F15" s="203">
        <v>18724071.030560981</v>
      </c>
      <c r="G15" s="203">
        <v>18380027.198037982</v>
      </c>
      <c r="H15" s="203">
        <v>19259185.044990785</v>
      </c>
      <c r="I15" s="203">
        <v>19051449.619726103</v>
      </c>
      <c r="J15" s="201"/>
    </row>
    <row r="16" spans="1:10">
      <c r="C16" s="195" t="s">
        <v>174</v>
      </c>
      <c r="D16" s="203">
        <v>3215087.3965064599</v>
      </c>
      <c r="E16" s="203">
        <v>3014613.8843901972</v>
      </c>
      <c r="F16" s="203">
        <v>3372747.9657624532</v>
      </c>
      <c r="G16" s="203">
        <v>3039208.9130459703</v>
      </c>
      <c r="H16" s="203">
        <v>3436350.6467198939</v>
      </c>
      <c r="I16" s="203">
        <v>3223144.865670356</v>
      </c>
      <c r="J16" s="201"/>
    </row>
    <row r="17" spans="1:10">
      <c r="C17" s="195" t="s">
        <v>175</v>
      </c>
      <c r="D17" s="203">
        <v>78104.313321983718</v>
      </c>
      <c r="E17" s="203">
        <v>76156.854559026164</v>
      </c>
      <c r="F17" s="203">
        <v>82253.657257541694</v>
      </c>
      <c r="G17" s="203">
        <v>80120.429533011484</v>
      </c>
      <c r="H17" s="203">
        <v>85240.608486626559</v>
      </c>
      <c r="I17" s="203">
        <v>84639.837390537257</v>
      </c>
      <c r="J17" s="201"/>
    </row>
    <row r="18" spans="1:10">
      <c r="A18" s="197"/>
      <c r="B18" s="197"/>
      <c r="C18" s="206" t="s">
        <v>182</v>
      </c>
      <c r="D18" s="204">
        <v>3614653.4299999997</v>
      </c>
      <c r="E18" s="204">
        <v>3652854.85</v>
      </c>
      <c r="F18" s="204">
        <v>2788108.5300000003</v>
      </c>
      <c r="G18" s="204">
        <v>3887007</v>
      </c>
      <c r="H18" s="204">
        <v>3722681.85</v>
      </c>
      <c r="I18" s="204">
        <v>3917058.4</v>
      </c>
      <c r="J18" s="205"/>
    </row>
    <row r="19" spans="1:10">
      <c r="A19" s="143" t="s">
        <v>16</v>
      </c>
      <c r="D19" s="203"/>
      <c r="E19" s="203"/>
      <c r="F19" s="203"/>
      <c r="G19" s="203"/>
      <c r="H19" s="203"/>
      <c r="I19" s="203"/>
    </row>
  </sheetData>
  <mergeCells count="1">
    <mergeCell ref="A5:C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23</vt:i4>
      </vt:variant>
    </vt:vector>
  </HeadingPairs>
  <TitlesOfParts>
    <vt:vector size="23" baseType="lpstr">
      <vt:lpstr>Indice</vt:lpstr>
      <vt:lpstr>Explicaciones</vt:lpstr>
      <vt:lpstr>C1 </vt:lpstr>
      <vt:lpstr>C2</vt:lpstr>
      <vt:lpstr>C3</vt:lpstr>
      <vt:lpstr>C4</vt:lpstr>
      <vt:lpstr>C5</vt:lpstr>
      <vt:lpstr>C6</vt:lpstr>
      <vt:lpstr>C7</vt:lpstr>
      <vt:lpstr>C8</vt:lpstr>
      <vt:lpstr>C9</vt:lpstr>
      <vt:lpstr>C10</vt:lpstr>
      <vt:lpstr>C11</vt:lpstr>
      <vt:lpstr>C12</vt:lpstr>
      <vt:lpstr>C13</vt:lpstr>
      <vt:lpstr>C14</vt:lpstr>
      <vt:lpstr>C15</vt:lpstr>
      <vt:lpstr>C16</vt:lpstr>
      <vt:lpstr>C17</vt:lpstr>
      <vt:lpstr>C18</vt:lpstr>
      <vt:lpstr>C19</vt:lpstr>
      <vt:lpstr>C20</vt:lpstr>
      <vt:lpstr>C21</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Resultados Generales</dc:title>
  <dc:subject>Cuenta Integrada del Bosque</dc:subject>
  <dc:creator>Edwin Rolando García Caal</dc:creator>
  <cp:lastModifiedBy>cicleaves</cp:lastModifiedBy>
  <cp:lastPrinted>2009-09-18T21:13:07Z</cp:lastPrinted>
  <dcterms:created xsi:type="dcterms:W3CDTF">2008-12-23T16:39:56Z</dcterms:created>
  <dcterms:modified xsi:type="dcterms:W3CDTF">2011-06-07T18:06:20Z</dcterms:modified>
</cp:coreProperties>
</file>